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activeTab="1"/>
  </bookViews>
  <sheets>
    <sheet name="农村网格" sheetId="1" r:id="rId1"/>
    <sheet name="城区网格" sheetId="4" r:id="rId2"/>
  </sheets>
  <definedNames>
    <definedName name="_xlnm._FilterDatabase" localSheetId="0" hidden="1">农村网格!$A$1:$K$88</definedName>
    <definedName name="_xlnm._FilterDatabase" localSheetId="1" hidden="1">城区网格!$A$1:$K$42</definedName>
  </definedNames>
  <calcPr calcId="144525"/>
</workbook>
</file>

<file path=xl/sharedStrings.xml><?xml version="1.0" encoding="utf-8"?>
<sst xmlns="http://schemas.openxmlformats.org/spreadsheetml/2006/main" count="564" uniqueCount="184">
  <si>
    <t>温泉县烟草制品零售点合理布局规划网格明细（农村）</t>
  </si>
  <si>
    <t>一级
网格</t>
  </si>
  <si>
    <t>二级网格边界（区域）</t>
  </si>
  <si>
    <t>二级网格</t>
  </si>
  <si>
    <t>持证户数</t>
  </si>
  <si>
    <t>套数/人口数/摊位数</t>
  </si>
  <si>
    <t>按套数/人口/摊位数预设户数</t>
  </si>
  <si>
    <t>网格属性</t>
  </si>
  <si>
    <t>剩余量</t>
  </si>
  <si>
    <t>布点规则</t>
  </si>
  <si>
    <t>间距要求</t>
  </si>
  <si>
    <t>网格类型</t>
  </si>
  <si>
    <t>农村
网格</t>
  </si>
  <si>
    <t>哈日布呼镇行政区域</t>
  </si>
  <si>
    <t>阿尔夏提村</t>
  </si>
  <si>
    <t>行政村队（连队）</t>
  </si>
  <si>
    <t>按照行政村队（连队）人口数设置零售点，不满400人的，设置1个零售点；400人以上不满800人（含）的，视情况设置不超过2个零售点；800人口以上的，每增加400口增设1个零售点。</t>
  </si>
  <si>
    <t>无</t>
  </si>
  <si>
    <t>枣格图村</t>
  </si>
  <si>
    <t>乌拉斯塔村</t>
  </si>
  <si>
    <t>哈日布呼村</t>
  </si>
  <si>
    <t>新布呼村</t>
  </si>
  <si>
    <t>冬都布呼村</t>
  </si>
  <si>
    <t>厄日格特村</t>
  </si>
  <si>
    <t>绥得尔村</t>
  </si>
  <si>
    <t>滚祖呼村</t>
  </si>
  <si>
    <t>厄布得格村</t>
  </si>
  <si>
    <t>呼都格村</t>
  </si>
  <si>
    <t>玉祖尔村（乌兰夏尔勒津村）</t>
  </si>
  <si>
    <t>苏木村</t>
  </si>
  <si>
    <t>埃勒木图村</t>
  </si>
  <si>
    <t>塔克哈日莫墩村</t>
  </si>
  <si>
    <t>浩图呼尔村</t>
  </si>
  <si>
    <t>查干阿热勒村</t>
  </si>
  <si>
    <t>哈日乌苏村</t>
  </si>
  <si>
    <t>昆得仑牧场行政区域</t>
  </si>
  <si>
    <t>蔡克尔特队（原水工队）</t>
  </si>
  <si>
    <t>呼吉尔图队（原八队）</t>
  </si>
  <si>
    <t>莫得特队</t>
  </si>
  <si>
    <t>木呼尔队</t>
  </si>
  <si>
    <t>阿日夏特队</t>
  </si>
  <si>
    <t>扎勒木特乡区域</t>
  </si>
  <si>
    <t>博格达尔村</t>
  </si>
  <si>
    <t>布热村</t>
  </si>
  <si>
    <t>浩图尔哈队</t>
  </si>
  <si>
    <t>阿茨队</t>
  </si>
  <si>
    <t>蔡克尔特队</t>
  </si>
  <si>
    <t>查干塞队</t>
  </si>
  <si>
    <t>塔秀乡行政区域</t>
  </si>
  <si>
    <t>呼和塔秀村</t>
  </si>
  <si>
    <t>楚布勒达村</t>
  </si>
  <si>
    <t>奎屯布勒格村</t>
  </si>
  <si>
    <t>浩图呼尔布勒格村</t>
  </si>
  <si>
    <t>别勒其尔村</t>
  </si>
  <si>
    <t>冬都布勒格村</t>
  </si>
  <si>
    <t>安格里格镇行政区域</t>
  </si>
  <si>
    <t>昆得仑布呼村</t>
  </si>
  <si>
    <t>克热雅哈得村</t>
  </si>
  <si>
    <t>布热勒屯格村</t>
  </si>
  <si>
    <t>厄热哈尔根村</t>
  </si>
  <si>
    <t>安格里格村（达生哈尔村）</t>
  </si>
  <si>
    <t>苏明托哈村</t>
  </si>
  <si>
    <t>托里村</t>
  </si>
  <si>
    <t>切坎厄布得格村</t>
  </si>
  <si>
    <t>巴勒根特村</t>
  </si>
  <si>
    <t>奇其尔根布呼村</t>
  </si>
  <si>
    <t>本布图村（格得勒格村）</t>
  </si>
  <si>
    <t>托斯呼尔图村</t>
  </si>
  <si>
    <t>呼和托哈种畜场行政区域</t>
  </si>
  <si>
    <t>道特尔布呼农业队</t>
  </si>
  <si>
    <t>浩尤尔陶勒哈农业队</t>
  </si>
  <si>
    <t>扎很布拉格村</t>
  </si>
  <si>
    <t>新布呼队</t>
  </si>
  <si>
    <t>台布勒哈特队</t>
  </si>
  <si>
    <t>嘎扎布呼队</t>
  </si>
  <si>
    <t>查干屯格队</t>
  </si>
  <si>
    <t>喇明布呼队</t>
  </si>
  <si>
    <t>呼和托哈队</t>
  </si>
  <si>
    <t>确肯布勒格饲料队</t>
  </si>
  <si>
    <t>鄂木斯特队</t>
  </si>
  <si>
    <t>奇其尔根特布呼队</t>
  </si>
  <si>
    <t>确肯布勒格队</t>
  </si>
  <si>
    <t>肯很依肯队</t>
  </si>
  <si>
    <t>查干屯格乡行政区域</t>
  </si>
  <si>
    <t>厄日格特布呼村</t>
  </si>
  <si>
    <t>查干屯格村</t>
  </si>
  <si>
    <t>米里其格村</t>
  </si>
  <si>
    <t>闹哈浩秀村</t>
  </si>
  <si>
    <t>查干苏木村</t>
  </si>
  <si>
    <t>孟克图布呼村</t>
  </si>
  <si>
    <t>吐日根村</t>
  </si>
  <si>
    <t>莫都停浩特呼尔村</t>
  </si>
  <si>
    <t>呼斯塔村</t>
  </si>
  <si>
    <t>新疆双河市88团连队行政区域</t>
  </si>
  <si>
    <t>一连</t>
  </si>
  <si>
    <t>二连</t>
  </si>
  <si>
    <t>三连</t>
  </si>
  <si>
    <t>四连</t>
  </si>
  <si>
    <t>五连</t>
  </si>
  <si>
    <t>六连</t>
  </si>
  <si>
    <t>七连</t>
  </si>
  <si>
    <t>新疆双河市87团连队行政区域</t>
  </si>
  <si>
    <t>说明：网格内差值等于“0”的，确定为均衡区，网格内差值大于“0”，确定为发展区，网格内差值小于“0”的，确定为饱和区。
农村网格87个，饱和区15个，均衡区39个，发展区33个，烟草专卖零售许可证最大增量33个。（其中26个空白村）</t>
  </si>
  <si>
    <t>现有</t>
  </si>
  <si>
    <t>最多</t>
  </si>
  <si>
    <t>温泉县烟草制品零售点合理布局规划网格明细（城区）</t>
  </si>
  <si>
    <t>一级网格</t>
  </si>
  <si>
    <t>二级网格边界（区域），人口数量</t>
  </si>
  <si>
    <t>按套数/人口数/摊位数预设户数</t>
  </si>
  <si>
    <t>网格类别</t>
  </si>
  <si>
    <t>城
区
网
格</t>
  </si>
  <si>
    <t>博格达尔镇三峡社区。区域：三峡路以南，环城路以北，东环路以西，扎勒木特乡政府以东，总人口4007人。</t>
  </si>
  <si>
    <t>天泉三峡居民区
（不包括山水庭院）</t>
  </si>
  <si>
    <t>居民区</t>
  </si>
  <si>
    <t>按照居民区人口数设置零售点，不满800人的，根据实际情况设置不超过2个零售点；800人以上的，每增加400人增设1个零售点。</t>
  </si>
  <si>
    <t>零售点间距不低于50米</t>
  </si>
  <si>
    <t>山水庭院小区</t>
  </si>
  <si>
    <t>博格达尔镇幸福社区，区域：三峡西路以北，团结西路以南，孟克特街以西，环城路以东，总人口2264人。</t>
  </si>
  <si>
    <t>幸福苑居民区</t>
  </si>
  <si>
    <t>孟克特南街商业街（西侧）幸福社区段</t>
  </si>
  <si>
    <t>商业街</t>
  </si>
  <si>
    <t>按照网格内固定门店数量设置零售点，每达到10个门店设置1个零售点。</t>
  </si>
  <si>
    <t>博格达尔镇团结社区，区域：团结路以北，孟克特街以西，总人口1945人。</t>
  </si>
  <si>
    <t>团结社区居民区</t>
  </si>
  <si>
    <t>温泉小镇商业街</t>
  </si>
  <si>
    <t>商业区</t>
  </si>
  <si>
    <t>按照网格内固定门店数量设置零售点，每达到50个门店设置1个零售点，固定门店数量不满50个的可设置1个零售点。</t>
  </si>
  <si>
    <t>孟克特北街商业街（西侧）团结社区段</t>
  </si>
  <si>
    <t>博格达尔镇博路社区，区域：三峡路以北，环城路以南，孟克特街以东，八十八团以西，总人口2974人。</t>
  </si>
  <si>
    <t>仙泉圣泉居民区</t>
  </si>
  <si>
    <t>博格达尔东街（北侧）商业街</t>
  </si>
  <si>
    <t>温泉县城集贸市场</t>
  </si>
  <si>
    <t>集贸区</t>
  </si>
  <si>
    <t>每50个门店（含）设置1个零售点，固定门店数量不满50个的可设置1个零售点。</t>
  </si>
  <si>
    <t>兵地一条街（南侧）商业街</t>
  </si>
  <si>
    <t>孟克特商业街（东侧）博路社区段</t>
  </si>
  <si>
    <t>双河市88团团部，区域：文化东路以南，三峡东路以北，东环路以西，西以88团医院为界（不包括88团1连区域），总人口2010人。</t>
  </si>
  <si>
    <t>八十八团团部居民区（不包含绿苑小区）</t>
  </si>
  <si>
    <t>绿苑小区</t>
  </si>
  <si>
    <t>兵地一条街（北侧）商业街</t>
  </si>
  <si>
    <t>昆得仑牧场场部（昆得仑队），区域：昆得仑牧场幼儿园以南，场部地标以北，昆得仑牧业队耕地以西，西街以东，总人口1031人。</t>
  </si>
  <si>
    <t>昆得仑牧场场部商业街</t>
  </si>
  <si>
    <t>查干屯格乡中心区域：加油站以西，查干屯格中心学校以东，面粉叫工厂以北，市场街尽头以南，总人口3558人。</t>
  </si>
  <si>
    <t>查干屯格乡商业街</t>
  </si>
  <si>
    <t>哈日布呼镇玉祖尔路社区，区域：东以苏玉路为界（红十月社区相邻），西以南街为界（厄布得格区相邻），南以玉祖尔路为界（玉祖尔村相邻），北以304省道为界（呼都格社区相邻），总人口1999人。</t>
  </si>
  <si>
    <t>哈日布呼镇商业街
（玉祖尔路社区段）</t>
  </si>
  <si>
    <t>哈日布呼镇南街商业街
（东侧）</t>
  </si>
  <si>
    <t>哈日布呼镇红十月社区，区域：东以康养中心为界（苏木村耕地相邻），西以苏玉路为界（玉祖尔相邻），南以苏木村主干道为界（苏木村相邻），北以304省道为界（呼都格社区相邻），总人口2844人。</t>
  </si>
  <si>
    <t>红十月小区</t>
  </si>
  <si>
    <t>哈日布呼镇呼都格路社区，区域：镇政府对面304省道以北，东接埃勒木图村，北、西接呼都格村，总人口2525人。</t>
  </si>
  <si>
    <t>哈日布呼镇商业街
（呼都格路社区段）</t>
  </si>
  <si>
    <t>哈日布呼镇北街商业街</t>
  </si>
  <si>
    <t>呼都格路社区居民区</t>
  </si>
  <si>
    <t>哈日布呼镇厄布得格社区，区域：哈日布呼镇南街以西，304省道以南，西接厄布得格村。总人口543人。</t>
  </si>
  <si>
    <t>厄布得格社区居民区
（金十月）</t>
  </si>
  <si>
    <t>哈日布呼镇商业街
（厄布得格社区段）</t>
  </si>
  <si>
    <t>双河市87团团部，区域：87团学校以东，基金管理所以南，87团3连以北，加油站以西。总人口3319人。</t>
  </si>
  <si>
    <t>八十七团团部商业街</t>
  </si>
  <si>
    <t>塔秀乡中心区域：楚村交界以西，扎村加油加气站以北，蘑菇种植基地南，塔秀中心小学以东。总人口2896人。</t>
  </si>
  <si>
    <t>塔秀乡商业街</t>
  </si>
  <si>
    <t>呼和托哈种畜场场部，区域：小学以东，中石油加油站以西，呼和托哈农业队以南，羊场集贸市场以北，总人口8079人。</t>
  </si>
  <si>
    <t>呼和托哈种畜场场部商业街</t>
  </si>
  <si>
    <t>安格里格镇镇中心，区域：苏明托哈村以东、安格里格镇派出所以北，达生哈尔村以南，安格里格镇中石油加油站以西，总人口4894。</t>
  </si>
  <si>
    <t>安格里格镇镇中心商业街</t>
  </si>
  <si>
    <t>特殊区域</t>
  </si>
  <si>
    <t>500平方米以上超市、商场</t>
  </si>
  <si>
    <t>/</t>
  </si>
  <si>
    <t>特殊</t>
  </si>
  <si>
    <t>商场、超市经营面积在500平方米以上（不含）的，设置零售点不受间距和所处网格总量限制。</t>
  </si>
  <si>
    <t>军事单位、监狱、拘留所、看守所、戒毒所</t>
  </si>
  <si>
    <t>军事单位、监狱、拘留所、看守所、戒毒所等特殊区域内的经营场所，设置零售点不受间距和所处网格总量限制。</t>
  </si>
  <si>
    <t>加油站便利店</t>
  </si>
  <si>
    <t>具备安全保障措施的加油站、加气站的便利店，设置零售点不受间距和所处网格总量限制。</t>
  </si>
  <si>
    <t>5A景区</t>
  </si>
  <si>
    <t>5A级旅游景区内形成提供问询、日杂商品售卖服务的游客服务中心，设置零售点不受间距和所处网格总量限制。</t>
  </si>
  <si>
    <t>5000平方米以上（不含）的酒店、宾馆</t>
  </si>
  <si>
    <t>经营面积在5000平方米以上（不含）的酒店、宾馆，且具有相对独立的商品展卖区域，设置零售点不受间距和所处网格总量限制。</t>
  </si>
  <si>
    <t>高速服务区</t>
  </si>
  <si>
    <t>高速公路服务区内的经营场所，设置零售点不受间距和所处网格总量限制，同一区域内仅设置一个零售点。</t>
  </si>
  <si>
    <t>游客集散中心、房车营地、康养中心</t>
  </si>
  <si>
    <t>其他旅游景点内的游客集散中心、房车营地、康养中心提供问询、日杂商品售卖服务的固定经营场所，火车站、汽车站、飞机场内等候厅中的经营场所，高速公路服务区内的经营场所，同一区域内仅设置一个零售点。</t>
  </si>
  <si>
    <t>创新产业园区、高新技术产业园区、工业生产园区、物流园区</t>
  </si>
  <si>
    <t>创新产业园区、高新技术产业园区、工业生产园区、物流园区内的固定经营场所，同一区域内仅设置一个零售点，二层及以上楼层不设零售点。</t>
  </si>
  <si>
    <t>说明：网格内差值等于“0”的，确定为均衡区，网格内差值大于“0”，确定为发展区，网格内差值小于“0”的，确定为饱和区。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</si>
</sst>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26"/>
      <color rgb="FF00206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2060"/>
      <name val="黑体"/>
      <charset val="134"/>
    </font>
    <font>
      <b/>
      <sz val="12"/>
      <color rgb="FF00206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zoomScale="90" zoomScaleNormal="90" workbookViewId="0">
      <pane xSplit="1" ySplit="2" topLeftCell="B59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2.75"/>
  <cols>
    <col min="1" max="1" width="8.66666666666667" style="2" customWidth="1"/>
    <col min="2" max="2" width="29.1083333333333" style="2" customWidth="1"/>
    <col min="3" max="3" width="28.8833333333333" style="2" customWidth="1"/>
    <col min="4" max="4" width="8.66666666666667" style="5" customWidth="1"/>
    <col min="5" max="5" width="10.775" style="5" customWidth="1"/>
    <col min="6" max="6" width="9.33333333333333" style="5" customWidth="1"/>
    <col min="7" max="7" width="14.8833333333333" style="5" customWidth="1"/>
    <col min="8" max="8" width="7.33333333333333" style="5" customWidth="1"/>
    <col min="9" max="9" width="27.8833333333333" style="5" customWidth="1"/>
    <col min="10" max="10" width="24.3333333333333" style="5" customWidth="1"/>
    <col min="11" max="16384" width="9" style="2"/>
  </cols>
  <sheetData>
    <row r="1" s="33" customFormat="1" ht="35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4.25" customHeight="1" spans="1:11">
      <c r="A2" s="34" t="s">
        <v>1</v>
      </c>
      <c r="B2" s="35" t="s">
        <v>2</v>
      </c>
      <c r="C2" s="35" t="s">
        <v>3</v>
      </c>
      <c r="D2" s="35" t="s">
        <v>4</v>
      </c>
      <c r="E2" s="34" t="s">
        <v>5</v>
      </c>
      <c r="F2" s="34" t="s">
        <v>6</v>
      </c>
      <c r="G2" s="34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ht="110.25" spans="1:11">
      <c r="A3" s="9" t="s">
        <v>12</v>
      </c>
      <c r="B3" s="36" t="s">
        <v>13</v>
      </c>
      <c r="C3" s="37" t="s">
        <v>14</v>
      </c>
      <c r="D3" s="32">
        <v>2</v>
      </c>
      <c r="E3" s="36">
        <v>653</v>
      </c>
      <c r="F3" s="42">
        <f>IF(E3&gt;800,2+ROUNDDOWN((E3-800)/400,1),IF(E3&gt;400,2,1))</f>
        <v>2</v>
      </c>
      <c r="G3" s="36" t="s">
        <v>15</v>
      </c>
      <c r="H3" s="43">
        <f>F3-D3</f>
        <v>0</v>
      </c>
      <c r="I3" s="44" t="s">
        <v>16</v>
      </c>
      <c r="J3" s="32" t="s">
        <v>17</v>
      </c>
      <c r="K3" s="32" t="str">
        <f>IF(H3&lt;0,"饱和区",IF(H3=0,"均衡区","发展区"))</f>
        <v>均衡区</v>
      </c>
    </row>
    <row r="4" ht="110.25" spans="1:11">
      <c r="A4" s="13"/>
      <c r="B4" s="36"/>
      <c r="C4" s="37" t="s">
        <v>18</v>
      </c>
      <c r="D4" s="32">
        <v>1</v>
      </c>
      <c r="E4" s="36">
        <v>350</v>
      </c>
      <c r="F4" s="42">
        <f>IF(E4&gt;800,2+ROUNDDOWN((E4-800)/400,1),IF(E4&gt;400,2,1))</f>
        <v>1</v>
      </c>
      <c r="G4" s="36" t="s">
        <v>15</v>
      </c>
      <c r="H4" s="43">
        <f t="shared" ref="H4:H35" si="0">F4-D4</f>
        <v>0</v>
      </c>
      <c r="I4" s="44" t="s">
        <v>16</v>
      </c>
      <c r="J4" s="32" t="s">
        <v>17</v>
      </c>
      <c r="K4" s="32" t="str">
        <f t="shared" ref="K4:K35" si="1">IF(H4&lt;0,"饱和区",IF(H4=0,"均衡区","发展区"))</f>
        <v>均衡区</v>
      </c>
    </row>
    <row r="5" ht="110.25" spans="1:11">
      <c r="A5" s="13"/>
      <c r="B5" s="36"/>
      <c r="C5" s="37" t="s">
        <v>19</v>
      </c>
      <c r="D5" s="32">
        <v>1</v>
      </c>
      <c r="E5" s="36">
        <v>607</v>
      </c>
      <c r="F5" s="42">
        <f>IF(E5&gt;800,2+ROUNDDOWN((E5-800)/400,1),IF(E5&gt;400,2,1))</f>
        <v>2</v>
      </c>
      <c r="G5" s="36" t="s">
        <v>15</v>
      </c>
      <c r="H5" s="43">
        <f t="shared" si="0"/>
        <v>1</v>
      </c>
      <c r="I5" s="44" t="s">
        <v>16</v>
      </c>
      <c r="J5" s="32" t="s">
        <v>17</v>
      </c>
      <c r="K5" s="32" t="str">
        <f t="shared" si="1"/>
        <v>发展区</v>
      </c>
    </row>
    <row r="6" ht="110.25" spans="1:11">
      <c r="A6" s="13"/>
      <c r="B6" s="36"/>
      <c r="C6" s="38" t="s">
        <v>20</v>
      </c>
      <c r="D6" s="32">
        <v>3</v>
      </c>
      <c r="E6" s="36">
        <v>1377</v>
      </c>
      <c r="F6" s="42">
        <f t="shared" ref="F6:F37" si="2">IF(E6&gt;800,2+ROUNDDOWN((E6-800)/400,1),IF(E6&gt;400,2,1))</f>
        <v>3.4</v>
      </c>
      <c r="G6" s="36" t="s">
        <v>15</v>
      </c>
      <c r="H6" s="43">
        <f t="shared" si="0"/>
        <v>0.4</v>
      </c>
      <c r="I6" s="44" t="s">
        <v>16</v>
      </c>
      <c r="J6" s="32" t="s">
        <v>17</v>
      </c>
      <c r="K6" s="32" t="str">
        <f t="shared" si="1"/>
        <v>发展区</v>
      </c>
    </row>
    <row r="7" ht="110.25" spans="1:11">
      <c r="A7" s="13"/>
      <c r="B7" s="36"/>
      <c r="C7" s="38" t="s">
        <v>21</v>
      </c>
      <c r="D7" s="32">
        <v>2</v>
      </c>
      <c r="E7" s="36">
        <v>850</v>
      </c>
      <c r="F7" s="42">
        <f t="shared" si="2"/>
        <v>2.1</v>
      </c>
      <c r="G7" s="36" t="s">
        <v>15</v>
      </c>
      <c r="H7" s="43">
        <f t="shared" si="0"/>
        <v>0.1</v>
      </c>
      <c r="I7" s="44" t="s">
        <v>16</v>
      </c>
      <c r="J7" s="32" t="s">
        <v>17</v>
      </c>
      <c r="K7" s="32" t="str">
        <f t="shared" si="1"/>
        <v>发展区</v>
      </c>
    </row>
    <row r="8" ht="110.25" spans="1:11">
      <c r="A8" s="13"/>
      <c r="B8" s="36"/>
      <c r="C8" s="38" t="s">
        <v>22</v>
      </c>
      <c r="D8" s="32">
        <v>1</v>
      </c>
      <c r="E8" s="36">
        <v>765</v>
      </c>
      <c r="F8" s="42">
        <f t="shared" si="2"/>
        <v>2</v>
      </c>
      <c r="G8" s="36" t="s">
        <v>15</v>
      </c>
      <c r="H8" s="43">
        <f t="shared" si="0"/>
        <v>1</v>
      </c>
      <c r="I8" s="44" t="s">
        <v>16</v>
      </c>
      <c r="J8" s="32" t="s">
        <v>17</v>
      </c>
      <c r="K8" s="32" t="str">
        <f t="shared" si="1"/>
        <v>发展区</v>
      </c>
    </row>
    <row r="9" ht="110.25" spans="1:11">
      <c r="A9" s="13"/>
      <c r="B9" s="36"/>
      <c r="C9" s="37" t="s">
        <v>23</v>
      </c>
      <c r="D9" s="32">
        <v>0</v>
      </c>
      <c r="E9" s="36">
        <v>413</v>
      </c>
      <c r="F9" s="42">
        <f t="shared" si="2"/>
        <v>2</v>
      </c>
      <c r="G9" s="36" t="s">
        <v>15</v>
      </c>
      <c r="H9" s="43">
        <f t="shared" si="0"/>
        <v>2</v>
      </c>
      <c r="I9" s="44" t="s">
        <v>16</v>
      </c>
      <c r="J9" s="32" t="s">
        <v>17</v>
      </c>
      <c r="K9" s="32" t="str">
        <f t="shared" si="1"/>
        <v>发展区</v>
      </c>
    </row>
    <row r="10" ht="110.25" spans="1:11">
      <c r="A10" s="13"/>
      <c r="B10" s="36"/>
      <c r="C10" s="37" t="s">
        <v>24</v>
      </c>
      <c r="D10" s="32">
        <v>1</v>
      </c>
      <c r="E10" s="36">
        <v>369</v>
      </c>
      <c r="F10" s="42">
        <f t="shared" si="2"/>
        <v>1</v>
      </c>
      <c r="G10" s="36" t="s">
        <v>15</v>
      </c>
      <c r="H10" s="43">
        <f t="shared" si="0"/>
        <v>0</v>
      </c>
      <c r="I10" s="44" t="s">
        <v>16</v>
      </c>
      <c r="J10" s="32" t="s">
        <v>17</v>
      </c>
      <c r="K10" s="32" t="str">
        <f t="shared" si="1"/>
        <v>均衡区</v>
      </c>
    </row>
    <row r="11" ht="110.25" spans="1:11">
      <c r="A11" s="13"/>
      <c r="B11" s="36"/>
      <c r="C11" s="37" t="s">
        <v>25</v>
      </c>
      <c r="D11" s="32">
        <v>2</v>
      </c>
      <c r="E11" s="36">
        <v>746</v>
      </c>
      <c r="F11" s="42">
        <f t="shared" si="2"/>
        <v>2</v>
      </c>
      <c r="G11" s="36" t="s">
        <v>15</v>
      </c>
      <c r="H11" s="43">
        <f t="shared" si="0"/>
        <v>0</v>
      </c>
      <c r="I11" s="44" t="s">
        <v>16</v>
      </c>
      <c r="J11" s="32" t="s">
        <v>17</v>
      </c>
      <c r="K11" s="32" t="str">
        <f t="shared" si="1"/>
        <v>均衡区</v>
      </c>
    </row>
    <row r="12" ht="110.25" spans="1:11">
      <c r="A12" s="13"/>
      <c r="B12" s="36"/>
      <c r="C12" s="37" t="s">
        <v>26</v>
      </c>
      <c r="D12" s="32">
        <v>2</v>
      </c>
      <c r="E12" s="36">
        <v>553</v>
      </c>
      <c r="F12" s="42">
        <f t="shared" si="2"/>
        <v>2</v>
      </c>
      <c r="G12" s="36" t="s">
        <v>15</v>
      </c>
      <c r="H12" s="43">
        <f t="shared" si="0"/>
        <v>0</v>
      </c>
      <c r="I12" s="44" t="s">
        <v>16</v>
      </c>
      <c r="J12" s="32" t="s">
        <v>17</v>
      </c>
      <c r="K12" s="32" t="str">
        <f t="shared" si="1"/>
        <v>均衡区</v>
      </c>
    </row>
    <row r="13" ht="110.25" spans="1:11">
      <c r="A13" s="13"/>
      <c r="B13" s="36"/>
      <c r="C13" s="39" t="s">
        <v>27</v>
      </c>
      <c r="D13" s="32">
        <v>2</v>
      </c>
      <c r="E13" s="36">
        <v>670</v>
      </c>
      <c r="F13" s="42">
        <f t="shared" si="2"/>
        <v>2</v>
      </c>
      <c r="G13" s="36" t="s">
        <v>15</v>
      </c>
      <c r="H13" s="43">
        <f t="shared" si="0"/>
        <v>0</v>
      </c>
      <c r="I13" s="44" t="s">
        <v>16</v>
      </c>
      <c r="J13" s="32" t="s">
        <v>17</v>
      </c>
      <c r="K13" s="32" t="str">
        <f t="shared" si="1"/>
        <v>均衡区</v>
      </c>
    </row>
    <row r="14" ht="110.25" spans="1:11">
      <c r="A14" s="13"/>
      <c r="B14" s="36"/>
      <c r="C14" s="37" t="s">
        <v>28</v>
      </c>
      <c r="D14" s="32">
        <v>0</v>
      </c>
      <c r="E14" s="36">
        <v>756</v>
      </c>
      <c r="F14" s="42">
        <f t="shared" si="2"/>
        <v>2</v>
      </c>
      <c r="G14" s="36" t="s">
        <v>15</v>
      </c>
      <c r="H14" s="43">
        <f t="shared" si="0"/>
        <v>2</v>
      </c>
      <c r="I14" s="44" t="s">
        <v>16</v>
      </c>
      <c r="J14" s="32" t="s">
        <v>17</v>
      </c>
      <c r="K14" s="32" t="str">
        <f t="shared" si="1"/>
        <v>发展区</v>
      </c>
    </row>
    <row r="15" ht="110.25" spans="1:11">
      <c r="A15" s="13"/>
      <c r="B15" s="36"/>
      <c r="C15" s="37" t="s">
        <v>29</v>
      </c>
      <c r="D15" s="32">
        <v>0</v>
      </c>
      <c r="E15" s="36">
        <v>585</v>
      </c>
      <c r="F15" s="42">
        <f t="shared" si="2"/>
        <v>2</v>
      </c>
      <c r="G15" s="36" t="s">
        <v>15</v>
      </c>
      <c r="H15" s="43">
        <f t="shared" si="0"/>
        <v>2</v>
      </c>
      <c r="I15" s="44" t="s">
        <v>16</v>
      </c>
      <c r="J15" s="32" t="s">
        <v>17</v>
      </c>
      <c r="K15" s="32" t="str">
        <f t="shared" si="1"/>
        <v>发展区</v>
      </c>
    </row>
    <row r="16" ht="110.25" spans="1:11">
      <c r="A16" s="13"/>
      <c r="B16" s="36"/>
      <c r="C16" s="37" t="s">
        <v>30</v>
      </c>
      <c r="D16" s="32">
        <v>0</v>
      </c>
      <c r="E16" s="36">
        <v>596</v>
      </c>
      <c r="F16" s="42">
        <f t="shared" si="2"/>
        <v>2</v>
      </c>
      <c r="G16" s="36" t="s">
        <v>15</v>
      </c>
      <c r="H16" s="43">
        <f t="shared" si="0"/>
        <v>2</v>
      </c>
      <c r="I16" s="44" t="s">
        <v>16</v>
      </c>
      <c r="J16" s="32" t="s">
        <v>17</v>
      </c>
      <c r="K16" s="32" t="str">
        <f t="shared" si="1"/>
        <v>发展区</v>
      </c>
    </row>
    <row r="17" ht="110.25" spans="1:11">
      <c r="A17" s="13"/>
      <c r="B17" s="36"/>
      <c r="C17" s="37" t="s">
        <v>31</v>
      </c>
      <c r="D17" s="32">
        <v>1</v>
      </c>
      <c r="E17" s="36">
        <v>357</v>
      </c>
      <c r="F17" s="42">
        <f t="shared" si="2"/>
        <v>1</v>
      </c>
      <c r="G17" s="36" t="s">
        <v>15</v>
      </c>
      <c r="H17" s="43">
        <f t="shared" si="0"/>
        <v>0</v>
      </c>
      <c r="I17" s="44" t="s">
        <v>16</v>
      </c>
      <c r="J17" s="32" t="s">
        <v>17</v>
      </c>
      <c r="K17" s="32" t="str">
        <f t="shared" si="1"/>
        <v>均衡区</v>
      </c>
    </row>
    <row r="18" ht="110.25" spans="1:11">
      <c r="A18" s="13"/>
      <c r="B18" s="36"/>
      <c r="C18" s="37" t="s">
        <v>32</v>
      </c>
      <c r="D18" s="32">
        <v>1</v>
      </c>
      <c r="E18" s="36">
        <v>268</v>
      </c>
      <c r="F18" s="42">
        <f t="shared" si="2"/>
        <v>1</v>
      </c>
      <c r="G18" s="36" t="s">
        <v>15</v>
      </c>
      <c r="H18" s="43">
        <f t="shared" si="0"/>
        <v>0</v>
      </c>
      <c r="I18" s="44" t="s">
        <v>16</v>
      </c>
      <c r="J18" s="32" t="s">
        <v>17</v>
      </c>
      <c r="K18" s="32" t="str">
        <f t="shared" si="1"/>
        <v>均衡区</v>
      </c>
    </row>
    <row r="19" ht="110.25" spans="1:11">
      <c r="A19" s="13"/>
      <c r="B19" s="36"/>
      <c r="C19" s="37" t="s">
        <v>33</v>
      </c>
      <c r="D19" s="32">
        <v>0</v>
      </c>
      <c r="E19" s="36">
        <v>699</v>
      </c>
      <c r="F19" s="42">
        <f t="shared" si="2"/>
        <v>2</v>
      </c>
      <c r="G19" s="36" t="s">
        <v>15</v>
      </c>
      <c r="H19" s="43">
        <f t="shared" si="0"/>
        <v>2</v>
      </c>
      <c r="I19" s="44" t="s">
        <v>16</v>
      </c>
      <c r="J19" s="32" t="s">
        <v>17</v>
      </c>
      <c r="K19" s="32" t="str">
        <f t="shared" si="1"/>
        <v>发展区</v>
      </c>
    </row>
    <row r="20" ht="110.25" spans="1:11">
      <c r="A20" s="13"/>
      <c r="B20" s="36"/>
      <c r="C20" s="37" t="s">
        <v>34</v>
      </c>
      <c r="D20" s="32">
        <v>0</v>
      </c>
      <c r="E20" s="36">
        <v>183</v>
      </c>
      <c r="F20" s="42">
        <f t="shared" si="2"/>
        <v>1</v>
      </c>
      <c r="G20" s="36" t="s">
        <v>15</v>
      </c>
      <c r="H20" s="43">
        <f t="shared" si="0"/>
        <v>1</v>
      </c>
      <c r="I20" s="44" t="s">
        <v>16</v>
      </c>
      <c r="J20" s="32" t="s">
        <v>17</v>
      </c>
      <c r="K20" s="32" t="str">
        <f t="shared" si="1"/>
        <v>发展区</v>
      </c>
    </row>
    <row r="21" ht="110.25" spans="1:11">
      <c r="A21" s="13"/>
      <c r="B21" s="36" t="s">
        <v>35</v>
      </c>
      <c r="C21" s="40" t="s">
        <v>36</v>
      </c>
      <c r="D21" s="32">
        <v>1</v>
      </c>
      <c r="E21" s="36">
        <v>288</v>
      </c>
      <c r="F21" s="42">
        <f t="shared" si="2"/>
        <v>1</v>
      </c>
      <c r="G21" s="36" t="s">
        <v>15</v>
      </c>
      <c r="H21" s="43">
        <f t="shared" si="0"/>
        <v>0</v>
      </c>
      <c r="I21" s="44" t="s">
        <v>16</v>
      </c>
      <c r="J21" s="32" t="s">
        <v>17</v>
      </c>
      <c r="K21" s="32" t="str">
        <f t="shared" si="1"/>
        <v>均衡区</v>
      </c>
    </row>
    <row r="22" ht="110.25" spans="1:11">
      <c r="A22" s="13"/>
      <c r="B22" s="36"/>
      <c r="C22" s="40" t="s">
        <v>37</v>
      </c>
      <c r="D22" s="32">
        <v>1</v>
      </c>
      <c r="E22" s="36">
        <v>916</v>
      </c>
      <c r="F22" s="42">
        <f t="shared" si="2"/>
        <v>2.2</v>
      </c>
      <c r="G22" s="36" t="s">
        <v>15</v>
      </c>
      <c r="H22" s="43">
        <f t="shared" si="0"/>
        <v>1.2</v>
      </c>
      <c r="I22" s="44" t="s">
        <v>16</v>
      </c>
      <c r="J22" s="32" t="s">
        <v>17</v>
      </c>
      <c r="K22" s="32" t="str">
        <f t="shared" si="1"/>
        <v>发展区</v>
      </c>
    </row>
    <row r="23" ht="110.25" spans="1:11">
      <c r="A23" s="13"/>
      <c r="B23" s="36"/>
      <c r="C23" s="37" t="s">
        <v>38</v>
      </c>
      <c r="D23" s="32">
        <v>1</v>
      </c>
      <c r="E23" s="36">
        <v>487</v>
      </c>
      <c r="F23" s="42">
        <f t="shared" si="2"/>
        <v>2</v>
      </c>
      <c r="G23" s="36" t="s">
        <v>15</v>
      </c>
      <c r="H23" s="43">
        <f t="shared" si="0"/>
        <v>1</v>
      </c>
      <c r="I23" s="44" t="s">
        <v>16</v>
      </c>
      <c r="J23" s="32" t="s">
        <v>17</v>
      </c>
      <c r="K23" s="32" t="str">
        <f t="shared" si="1"/>
        <v>发展区</v>
      </c>
    </row>
    <row r="24" ht="110.25" spans="1:11">
      <c r="A24" s="13"/>
      <c r="B24" s="36"/>
      <c r="C24" s="37" t="s">
        <v>39</v>
      </c>
      <c r="D24" s="32">
        <v>1</v>
      </c>
      <c r="E24" s="36">
        <v>645</v>
      </c>
      <c r="F24" s="42">
        <f t="shared" si="2"/>
        <v>2</v>
      </c>
      <c r="G24" s="36" t="s">
        <v>15</v>
      </c>
      <c r="H24" s="43">
        <f t="shared" si="0"/>
        <v>1</v>
      </c>
      <c r="I24" s="44" t="s">
        <v>16</v>
      </c>
      <c r="J24" s="32" t="s">
        <v>17</v>
      </c>
      <c r="K24" s="32" t="str">
        <f t="shared" si="1"/>
        <v>发展区</v>
      </c>
    </row>
    <row r="25" ht="110.25" spans="1:11">
      <c r="A25" s="13"/>
      <c r="B25" s="36"/>
      <c r="C25" s="37" t="s">
        <v>40</v>
      </c>
      <c r="D25" s="32">
        <v>0</v>
      </c>
      <c r="E25" s="36">
        <v>779</v>
      </c>
      <c r="F25" s="42">
        <f t="shared" si="2"/>
        <v>2</v>
      </c>
      <c r="G25" s="36" t="s">
        <v>15</v>
      </c>
      <c r="H25" s="43">
        <f t="shared" si="0"/>
        <v>2</v>
      </c>
      <c r="I25" s="44" t="s">
        <v>16</v>
      </c>
      <c r="J25" s="32" t="s">
        <v>17</v>
      </c>
      <c r="K25" s="32" t="str">
        <f t="shared" si="1"/>
        <v>发展区</v>
      </c>
    </row>
    <row r="26" ht="110.25" spans="1:11">
      <c r="A26" s="13"/>
      <c r="B26" s="32" t="s">
        <v>41</v>
      </c>
      <c r="C26" s="37" t="s">
        <v>42</v>
      </c>
      <c r="D26" s="32">
        <v>4</v>
      </c>
      <c r="E26" s="36">
        <v>550</v>
      </c>
      <c r="F26" s="42">
        <f t="shared" si="2"/>
        <v>2</v>
      </c>
      <c r="G26" s="36" t="s">
        <v>15</v>
      </c>
      <c r="H26" s="43">
        <f t="shared" si="0"/>
        <v>-2</v>
      </c>
      <c r="I26" s="44" t="s">
        <v>16</v>
      </c>
      <c r="J26" s="32" t="s">
        <v>17</v>
      </c>
      <c r="K26" s="32" t="str">
        <f t="shared" si="1"/>
        <v>饱和区</v>
      </c>
    </row>
    <row r="27" ht="110.25" spans="1:11">
      <c r="A27" s="13"/>
      <c r="B27" s="32"/>
      <c r="C27" s="37" t="s">
        <v>43</v>
      </c>
      <c r="D27" s="32">
        <v>2</v>
      </c>
      <c r="E27" s="36">
        <v>886</v>
      </c>
      <c r="F27" s="42">
        <f t="shared" si="2"/>
        <v>2.2</v>
      </c>
      <c r="G27" s="36" t="s">
        <v>15</v>
      </c>
      <c r="H27" s="43">
        <f t="shared" si="0"/>
        <v>0.2</v>
      </c>
      <c r="I27" s="44" t="s">
        <v>16</v>
      </c>
      <c r="J27" s="32" t="s">
        <v>17</v>
      </c>
      <c r="K27" s="32" t="str">
        <f t="shared" si="1"/>
        <v>发展区</v>
      </c>
    </row>
    <row r="28" ht="110.25" spans="1:11">
      <c r="A28" s="13"/>
      <c r="B28" s="32"/>
      <c r="C28" s="37" t="s">
        <v>44</v>
      </c>
      <c r="D28" s="32">
        <v>1</v>
      </c>
      <c r="E28" s="36">
        <v>819</v>
      </c>
      <c r="F28" s="42">
        <f t="shared" si="2"/>
        <v>2</v>
      </c>
      <c r="G28" s="36" t="s">
        <v>15</v>
      </c>
      <c r="H28" s="43">
        <f t="shared" si="0"/>
        <v>1</v>
      </c>
      <c r="I28" s="44" t="s">
        <v>16</v>
      </c>
      <c r="J28" s="32" t="s">
        <v>17</v>
      </c>
      <c r="K28" s="32" t="str">
        <f t="shared" si="1"/>
        <v>发展区</v>
      </c>
    </row>
    <row r="29" ht="110.25" spans="1:11">
      <c r="A29" s="13"/>
      <c r="B29" s="32"/>
      <c r="C29" s="37" t="s">
        <v>45</v>
      </c>
      <c r="D29" s="32">
        <v>0</v>
      </c>
      <c r="E29" s="36">
        <v>702</v>
      </c>
      <c r="F29" s="42">
        <f t="shared" si="2"/>
        <v>2</v>
      </c>
      <c r="G29" s="36" t="s">
        <v>15</v>
      </c>
      <c r="H29" s="43">
        <f t="shared" si="0"/>
        <v>2</v>
      </c>
      <c r="I29" s="44" t="s">
        <v>16</v>
      </c>
      <c r="J29" s="32" t="s">
        <v>17</v>
      </c>
      <c r="K29" s="32" t="str">
        <f t="shared" si="1"/>
        <v>发展区</v>
      </c>
    </row>
    <row r="30" ht="110.25" spans="1:11">
      <c r="A30" s="13"/>
      <c r="B30" s="32"/>
      <c r="C30" s="37" t="s">
        <v>46</v>
      </c>
      <c r="D30" s="32">
        <v>1</v>
      </c>
      <c r="E30" s="36">
        <v>471</v>
      </c>
      <c r="F30" s="42">
        <f t="shared" si="2"/>
        <v>2</v>
      </c>
      <c r="G30" s="36" t="s">
        <v>15</v>
      </c>
      <c r="H30" s="43">
        <f t="shared" si="0"/>
        <v>1</v>
      </c>
      <c r="I30" s="44" t="s">
        <v>16</v>
      </c>
      <c r="J30" s="32" t="s">
        <v>17</v>
      </c>
      <c r="K30" s="32" t="str">
        <f t="shared" si="1"/>
        <v>发展区</v>
      </c>
    </row>
    <row r="31" ht="110.25" spans="1:11">
      <c r="A31" s="13"/>
      <c r="B31" s="32"/>
      <c r="C31" s="37" t="s">
        <v>47</v>
      </c>
      <c r="D31" s="32">
        <v>0</v>
      </c>
      <c r="E31" s="36">
        <v>416</v>
      </c>
      <c r="F31" s="42">
        <f t="shared" si="2"/>
        <v>2</v>
      </c>
      <c r="G31" s="36" t="s">
        <v>15</v>
      </c>
      <c r="H31" s="43">
        <f t="shared" si="0"/>
        <v>2</v>
      </c>
      <c r="I31" s="44" t="s">
        <v>16</v>
      </c>
      <c r="J31" s="32" t="s">
        <v>17</v>
      </c>
      <c r="K31" s="32" t="str">
        <f t="shared" si="1"/>
        <v>发展区</v>
      </c>
    </row>
    <row r="32" ht="110.25" spans="1:11">
      <c r="A32" s="13"/>
      <c r="B32" s="32" t="s">
        <v>48</v>
      </c>
      <c r="C32" s="37" t="s">
        <v>49</v>
      </c>
      <c r="D32" s="32">
        <v>2</v>
      </c>
      <c r="E32" s="36">
        <v>948</v>
      </c>
      <c r="F32" s="42">
        <f t="shared" si="2"/>
        <v>2.3</v>
      </c>
      <c r="G32" s="36" t="s">
        <v>15</v>
      </c>
      <c r="H32" s="43">
        <f t="shared" si="0"/>
        <v>0.3</v>
      </c>
      <c r="I32" s="44" t="s">
        <v>16</v>
      </c>
      <c r="J32" s="32" t="s">
        <v>17</v>
      </c>
      <c r="K32" s="32" t="str">
        <f t="shared" si="1"/>
        <v>发展区</v>
      </c>
    </row>
    <row r="33" ht="110.25" spans="1:11">
      <c r="A33" s="13"/>
      <c r="B33" s="32"/>
      <c r="C33" s="37" t="s">
        <v>50</v>
      </c>
      <c r="D33" s="32">
        <v>2</v>
      </c>
      <c r="E33" s="36">
        <v>964</v>
      </c>
      <c r="F33" s="42">
        <f t="shared" si="2"/>
        <v>2.4</v>
      </c>
      <c r="G33" s="36" t="s">
        <v>15</v>
      </c>
      <c r="H33" s="43">
        <f t="shared" si="0"/>
        <v>0.4</v>
      </c>
      <c r="I33" s="44" t="s">
        <v>16</v>
      </c>
      <c r="J33" s="32" t="s">
        <v>17</v>
      </c>
      <c r="K33" s="32" t="str">
        <f t="shared" si="1"/>
        <v>发展区</v>
      </c>
    </row>
    <row r="34" ht="110.25" spans="1:11">
      <c r="A34" s="13"/>
      <c r="B34" s="32"/>
      <c r="C34" s="37" t="s">
        <v>51</v>
      </c>
      <c r="D34" s="32">
        <v>3</v>
      </c>
      <c r="E34" s="36">
        <v>1672</v>
      </c>
      <c r="F34" s="42">
        <f t="shared" si="2"/>
        <v>4.1</v>
      </c>
      <c r="G34" s="36" t="s">
        <v>15</v>
      </c>
      <c r="H34" s="43">
        <f t="shared" ref="H34:H64" si="3">F34-D34</f>
        <v>1.1</v>
      </c>
      <c r="I34" s="44" t="s">
        <v>16</v>
      </c>
      <c r="J34" s="32" t="s">
        <v>17</v>
      </c>
      <c r="K34" s="32" t="str">
        <f t="shared" ref="K34:K64" si="4">IF(H34&lt;0,"饱和区",IF(H34=0,"均衡区","发展区"))</f>
        <v>发展区</v>
      </c>
    </row>
    <row r="35" ht="110.25" spans="1:11">
      <c r="A35" s="13"/>
      <c r="B35" s="32"/>
      <c r="C35" s="37" t="s">
        <v>52</v>
      </c>
      <c r="D35" s="32">
        <v>1</v>
      </c>
      <c r="E35" s="36">
        <v>1024</v>
      </c>
      <c r="F35" s="42">
        <f t="shared" ref="F35:F66" si="5">IF(E35&gt;800,2+ROUNDDOWN((E35-800)/400,1),IF(E35&gt;400,2,1))</f>
        <v>2.5</v>
      </c>
      <c r="G35" s="36" t="s">
        <v>15</v>
      </c>
      <c r="H35" s="43">
        <f t="shared" si="3"/>
        <v>1.5</v>
      </c>
      <c r="I35" s="44" t="s">
        <v>16</v>
      </c>
      <c r="J35" s="32" t="s">
        <v>17</v>
      </c>
      <c r="K35" s="32" t="str">
        <f t="shared" si="4"/>
        <v>发展区</v>
      </c>
    </row>
    <row r="36" ht="110.25" spans="1:11">
      <c r="A36" s="13"/>
      <c r="B36" s="32"/>
      <c r="C36" s="37" t="s">
        <v>53</v>
      </c>
      <c r="D36" s="32">
        <v>1</v>
      </c>
      <c r="E36" s="36">
        <v>364</v>
      </c>
      <c r="F36" s="42">
        <f t="shared" si="5"/>
        <v>1</v>
      </c>
      <c r="G36" s="36" t="s">
        <v>15</v>
      </c>
      <c r="H36" s="43">
        <f t="shared" si="3"/>
        <v>0</v>
      </c>
      <c r="I36" s="44" t="s">
        <v>16</v>
      </c>
      <c r="J36" s="32" t="s">
        <v>17</v>
      </c>
      <c r="K36" s="32" t="str">
        <f t="shared" si="4"/>
        <v>均衡区</v>
      </c>
    </row>
    <row r="37" ht="110.25" spans="1:11">
      <c r="A37" s="13"/>
      <c r="B37" s="32"/>
      <c r="C37" s="37" t="s">
        <v>54</v>
      </c>
      <c r="D37" s="32">
        <v>1</v>
      </c>
      <c r="E37" s="36">
        <v>690</v>
      </c>
      <c r="F37" s="42">
        <f t="shared" si="5"/>
        <v>2</v>
      </c>
      <c r="G37" s="36" t="s">
        <v>15</v>
      </c>
      <c r="H37" s="43">
        <f t="shared" si="3"/>
        <v>1</v>
      </c>
      <c r="I37" s="44" t="s">
        <v>16</v>
      </c>
      <c r="J37" s="32" t="s">
        <v>17</v>
      </c>
      <c r="K37" s="32" t="str">
        <f t="shared" si="4"/>
        <v>发展区</v>
      </c>
    </row>
    <row r="38" ht="110.25" spans="1:11">
      <c r="A38" s="13"/>
      <c r="B38" s="32" t="s">
        <v>55</v>
      </c>
      <c r="C38" s="40" t="s">
        <v>56</v>
      </c>
      <c r="D38" s="16">
        <v>3</v>
      </c>
      <c r="E38" s="16">
        <v>1328</v>
      </c>
      <c r="F38" s="42">
        <f t="shared" si="5"/>
        <v>3.3</v>
      </c>
      <c r="G38" s="36" t="s">
        <v>15</v>
      </c>
      <c r="H38" s="43">
        <f t="shared" si="3"/>
        <v>0.3</v>
      </c>
      <c r="I38" s="44" t="s">
        <v>16</v>
      </c>
      <c r="J38" s="32" t="s">
        <v>17</v>
      </c>
      <c r="K38" s="32" t="str">
        <f t="shared" si="4"/>
        <v>发展区</v>
      </c>
    </row>
    <row r="39" ht="110.25" spans="1:11">
      <c r="A39" s="13"/>
      <c r="B39" s="32"/>
      <c r="C39" s="40" t="s">
        <v>57</v>
      </c>
      <c r="D39" s="16">
        <v>2</v>
      </c>
      <c r="E39" s="16">
        <v>918</v>
      </c>
      <c r="F39" s="42">
        <f t="shared" si="5"/>
        <v>2.2</v>
      </c>
      <c r="G39" s="36" t="s">
        <v>15</v>
      </c>
      <c r="H39" s="43">
        <f t="shared" si="3"/>
        <v>0.2</v>
      </c>
      <c r="I39" s="44" t="s">
        <v>16</v>
      </c>
      <c r="J39" s="32" t="s">
        <v>17</v>
      </c>
      <c r="K39" s="32" t="str">
        <f t="shared" si="4"/>
        <v>发展区</v>
      </c>
    </row>
    <row r="40" ht="110.25" spans="1:11">
      <c r="A40" s="13"/>
      <c r="B40" s="32"/>
      <c r="C40" s="40" t="s">
        <v>58</v>
      </c>
      <c r="D40" s="16">
        <v>1</v>
      </c>
      <c r="E40" s="16">
        <v>675</v>
      </c>
      <c r="F40" s="42">
        <f t="shared" si="5"/>
        <v>2</v>
      </c>
      <c r="G40" s="36" t="s">
        <v>15</v>
      </c>
      <c r="H40" s="43">
        <f t="shared" si="3"/>
        <v>1</v>
      </c>
      <c r="I40" s="44" t="s">
        <v>16</v>
      </c>
      <c r="J40" s="32" t="s">
        <v>17</v>
      </c>
      <c r="K40" s="32" t="str">
        <f t="shared" si="4"/>
        <v>发展区</v>
      </c>
    </row>
    <row r="41" ht="110.25" spans="1:11">
      <c r="A41" s="13"/>
      <c r="B41" s="32"/>
      <c r="C41" s="41" t="s">
        <v>59</v>
      </c>
      <c r="D41" s="16">
        <v>4</v>
      </c>
      <c r="E41" s="16">
        <v>1250</v>
      </c>
      <c r="F41" s="42">
        <f t="shared" si="5"/>
        <v>3.1</v>
      </c>
      <c r="G41" s="36" t="s">
        <v>15</v>
      </c>
      <c r="H41" s="43">
        <f t="shared" si="3"/>
        <v>-0.9</v>
      </c>
      <c r="I41" s="44" t="s">
        <v>16</v>
      </c>
      <c r="J41" s="32" t="s">
        <v>17</v>
      </c>
      <c r="K41" s="32" t="str">
        <f t="shared" si="4"/>
        <v>饱和区</v>
      </c>
    </row>
    <row r="42" ht="110.25" spans="1:11">
      <c r="A42" s="13"/>
      <c r="B42" s="32"/>
      <c r="C42" s="40" t="s">
        <v>60</v>
      </c>
      <c r="D42" s="16">
        <v>1</v>
      </c>
      <c r="E42" s="16">
        <v>1635</v>
      </c>
      <c r="F42" s="42">
        <f t="shared" si="5"/>
        <v>4</v>
      </c>
      <c r="G42" s="36" t="s">
        <v>15</v>
      </c>
      <c r="H42" s="43">
        <f t="shared" si="3"/>
        <v>3</v>
      </c>
      <c r="I42" s="44" t="s">
        <v>16</v>
      </c>
      <c r="J42" s="32" t="s">
        <v>17</v>
      </c>
      <c r="K42" s="32" t="str">
        <f t="shared" si="4"/>
        <v>发展区</v>
      </c>
    </row>
    <row r="43" ht="110.25" spans="1:11">
      <c r="A43" s="13"/>
      <c r="B43" s="32"/>
      <c r="C43" s="40" t="s">
        <v>61</v>
      </c>
      <c r="D43" s="16">
        <v>0</v>
      </c>
      <c r="E43" s="16">
        <v>927</v>
      </c>
      <c r="F43" s="42">
        <f t="shared" si="5"/>
        <v>2.3</v>
      </c>
      <c r="G43" s="36" t="s">
        <v>15</v>
      </c>
      <c r="H43" s="43">
        <f t="shared" si="3"/>
        <v>2.3</v>
      </c>
      <c r="I43" s="44" t="s">
        <v>16</v>
      </c>
      <c r="J43" s="32" t="s">
        <v>17</v>
      </c>
      <c r="K43" s="32" t="str">
        <f t="shared" si="4"/>
        <v>发展区</v>
      </c>
    </row>
    <row r="44" ht="110.25" spans="1:11">
      <c r="A44" s="13"/>
      <c r="B44" s="32"/>
      <c r="C44" s="40" t="s">
        <v>62</v>
      </c>
      <c r="D44" s="16">
        <v>2</v>
      </c>
      <c r="E44" s="16">
        <v>1278</v>
      </c>
      <c r="F44" s="42">
        <f t="shared" si="5"/>
        <v>3.1</v>
      </c>
      <c r="G44" s="36" t="s">
        <v>15</v>
      </c>
      <c r="H44" s="43">
        <f t="shared" si="3"/>
        <v>1.1</v>
      </c>
      <c r="I44" s="44" t="s">
        <v>16</v>
      </c>
      <c r="J44" s="32" t="s">
        <v>17</v>
      </c>
      <c r="K44" s="32" t="str">
        <f t="shared" si="4"/>
        <v>发展区</v>
      </c>
    </row>
    <row r="45" ht="110.25" spans="1:11">
      <c r="A45" s="13"/>
      <c r="B45" s="32"/>
      <c r="C45" s="40" t="s">
        <v>63</v>
      </c>
      <c r="D45" s="16">
        <v>1</v>
      </c>
      <c r="E45" s="16">
        <v>643</v>
      </c>
      <c r="F45" s="42">
        <f t="shared" si="5"/>
        <v>2</v>
      </c>
      <c r="G45" s="36" t="s">
        <v>15</v>
      </c>
      <c r="H45" s="43">
        <f t="shared" si="3"/>
        <v>1</v>
      </c>
      <c r="I45" s="44" t="s">
        <v>16</v>
      </c>
      <c r="J45" s="32" t="s">
        <v>17</v>
      </c>
      <c r="K45" s="32" t="str">
        <f t="shared" si="4"/>
        <v>发展区</v>
      </c>
    </row>
    <row r="46" ht="110.25" spans="1:11">
      <c r="A46" s="13"/>
      <c r="B46" s="32"/>
      <c r="C46" s="40" t="s">
        <v>64</v>
      </c>
      <c r="D46" s="16">
        <v>1</v>
      </c>
      <c r="E46" s="16">
        <v>343</v>
      </c>
      <c r="F46" s="42">
        <f t="shared" si="5"/>
        <v>1</v>
      </c>
      <c r="G46" s="36" t="s">
        <v>15</v>
      </c>
      <c r="H46" s="43">
        <f t="shared" si="3"/>
        <v>0</v>
      </c>
      <c r="I46" s="44" t="s">
        <v>16</v>
      </c>
      <c r="J46" s="32" t="s">
        <v>17</v>
      </c>
      <c r="K46" s="32" t="str">
        <f t="shared" si="4"/>
        <v>均衡区</v>
      </c>
    </row>
    <row r="47" ht="110.25" spans="1:11">
      <c r="A47" s="13"/>
      <c r="B47" s="32"/>
      <c r="C47" s="40" t="s">
        <v>65</v>
      </c>
      <c r="D47" s="16">
        <v>2</v>
      </c>
      <c r="E47" s="16">
        <v>679</v>
      </c>
      <c r="F47" s="42">
        <f t="shared" si="5"/>
        <v>2</v>
      </c>
      <c r="G47" s="36" t="s">
        <v>15</v>
      </c>
      <c r="H47" s="43">
        <f t="shared" si="3"/>
        <v>0</v>
      </c>
      <c r="I47" s="44" t="s">
        <v>16</v>
      </c>
      <c r="J47" s="32" t="s">
        <v>17</v>
      </c>
      <c r="K47" s="32" t="str">
        <f t="shared" si="4"/>
        <v>均衡区</v>
      </c>
    </row>
    <row r="48" ht="110.25" spans="1:11">
      <c r="A48" s="13"/>
      <c r="B48" s="32"/>
      <c r="C48" s="40" t="s">
        <v>66</v>
      </c>
      <c r="D48" s="16">
        <v>1</v>
      </c>
      <c r="E48" s="16">
        <v>599</v>
      </c>
      <c r="F48" s="42">
        <f t="shared" si="5"/>
        <v>2</v>
      </c>
      <c r="G48" s="36" t="s">
        <v>15</v>
      </c>
      <c r="H48" s="43">
        <f t="shared" si="3"/>
        <v>1</v>
      </c>
      <c r="I48" s="44" t="s">
        <v>16</v>
      </c>
      <c r="J48" s="32" t="s">
        <v>17</v>
      </c>
      <c r="K48" s="32" t="str">
        <f t="shared" si="4"/>
        <v>发展区</v>
      </c>
    </row>
    <row r="49" ht="110.25" spans="1:11">
      <c r="A49" s="13"/>
      <c r="B49" s="32"/>
      <c r="C49" s="40" t="s">
        <v>67</v>
      </c>
      <c r="D49" s="16">
        <v>0</v>
      </c>
      <c r="E49" s="16">
        <v>605</v>
      </c>
      <c r="F49" s="42">
        <f t="shared" si="5"/>
        <v>2</v>
      </c>
      <c r="G49" s="36" t="s">
        <v>15</v>
      </c>
      <c r="H49" s="43">
        <f t="shared" si="3"/>
        <v>2</v>
      </c>
      <c r="I49" s="44" t="s">
        <v>16</v>
      </c>
      <c r="J49" s="32" t="s">
        <v>17</v>
      </c>
      <c r="K49" s="32" t="str">
        <f t="shared" si="4"/>
        <v>发展区</v>
      </c>
    </row>
    <row r="50" ht="110.25" spans="1:11">
      <c r="A50" s="13"/>
      <c r="B50" s="32" t="s">
        <v>68</v>
      </c>
      <c r="C50" s="37" t="s">
        <v>69</v>
      </c>
      <c r="D50" s="32">
        <v>1</v>
      </c>
      <c r="E50" s="36">
        <v>534</v>
      </c>
      <c r="F50" s="42">
        <f t="shared" si="5"/>
        <v>2</v>
      </c>
      <c r="G50" s="36" t="s">
        <v>15</v>
      </c>
      <c r="H50" s="43">
        <f t="shared" si="3"/>
        <v>1</v>
      </c>
      <c r="I50" s="44" t="s">
        <v>16</v>
      </c>
      <c r="J50" s="32" t="s">
        <v>17</v>
      </c>
      <c r="K50" s="32" t="str">
        <f t="shared" si="4"/>
        <v>发展区</v>
      </c>
    </row>
    <row r="51" ht="110.25" spans="1:11">
      <c r="A51" s="13"/>
      <c r="B51" s="32"/>
      <c r="C51" s="37" t="s">
        <v>70</v>
      </c>
      <c r="D51" s="32">
        <v>1</v>
      </c>
      <c r="E51" s="36">
        <v>378</v>
      </c>
      <c r="F51" s="42">
        <f t="shared" si="5"/>
        <v>1</v>
      </c>
      <c r="G51" s="36" t="s">
        <v>15</v>
      </c>
      <c r="H51" s="43">
        <f t="shared" si="3"/>
        <v>0</v>
      </c>
      <c r="I51" s="44" t="s">
        <v>16</v>
      </c>
      <c r="J51" s="32" t="s">
        <v>17</v>
      </c>
      <c r="K51" s="32" t="str">
        <f t="shared" si="4"/>
        <v>均衡区</v>
      </c>
    </row>
    <row r="52" ht="110.25" spans="1:11">
      <c r="A52" s="13"/>
      <c r="B52" s="32"/>
      <c r="C52" s="37" t="s">
        <v>71</v>
      </c>
      <c r="D52" s="32">
        <v>2</v>
      </c>
      <c r="E52" s="36">
        <v>534</v>
      </c>
      <c r="F52" s="42">
        <f t="shared" si="5"/>
        <v>2</v>
      </c>
      <c r="G52" s="36" t="s">
        <v>15</v>
      </c>
      <c r="H52" s="43">
        <f t="shared" si="3"/>
        <v>0</v>
      </c>
      <c r="I52" s="44" t="s">
        <v>16</v>
      </c>
      <c r="J52" s="32" t="s">
        <v>17</v>
      </c>
      <c r="K52" s="32" t="str">
        <f t="shared" si="4"/>
        <v>均衡区</v>
      </c>
    </row>
    <row r="53" ht="110.25" spans="1:11">
      <c r="A53" s="13"/>
      <c r="B53" s="32"/>
      <c r="C53" s="37" t="s">
        <v>72</v>
      </c>
      <c r="D53" s="32">
        <v>1</v>
      </c>
      <c r="E53" s="36">
        <v>424</v>
      </c>
      <c r="F53" s="42">
        <f t="shared" si="5"/>
        <v>2</v>
      </c>
      <c r="G53" s="36" t="s">
        <v>15</v>
      </c>
      <c r="H53" s="43">
        <f t="shared" si="3"/>
        <v>1</v>
      </c>
      <c r="I53" s="44" t="s">
        <v>16</v>
      </c>
      <c r="J53" s="32" t="s">
        <v>17</v>
      </c>
      <c r="K53" s="32" t="str">
        <f t="shared" si="4"/>
        <v>发展区</v>
      </c>
    </row>
    <row r="54" ht="110.25" spans="1:11">
      <c r="A54" s="13"/>
      <c r="B54" s="32"/>
      <c r="C54" s="37" t="s">
        <v>73</v>
      </c>
      <c r="D54" s="32">
        <v>1</v>
      </c>
      <c r="E54" s="36">
        <v>389</v>
      </c>
      <c r="F54" s="42">
        <f t="shared" si="5"/>
        <v>1</v>
      </c>
      <c r="G54" s="36" t="s">
        <v>15</v>
      </c>
      <c r="H54" s="43">
        <f t="shared" si="3"/>
        <v>0</v>
      </c>
      <c r="I54" s="44" t="s">
        <v>16</v>
      </c>
      <c r="J54" s="32" t="s">
        <v>17</v>
      </c>
      <c r="K54" s="32" t="str">
        <f t="shared" si="4"/>
        <v>均衡区</v>
      </c>
    </row>
    <row r="55" ht="110.25" spans="1:11">
      <c r="A55" s="13"/>
      <c r="B55" s="32"/>
      <c r="C55" s="37" t="s">
        <v>74</v>
      </c>
      <c r="D55" s="32">
        <v>2</v>
      </c>
      <c r="E55" s="36">
        <v>504</v>
      </c>
      <c r="F55" s="42">
        <f t="shared" si="5"/>
        <v>2</v>
      </c>
      <c r="G55" s="36" t="s">
        <v>15</v>
      </c>
      <c r="H55" s="43">
        <f t="shared" si="3"/>
        <v>0</v>
      </c>
      <c r="I55" s="44" t="s">
        <v>16</v>
      </c>
      <c r="J55" s="32" t="s">
        <v>17</v>
      </c>
      <c r="K55" s="32" t="str">
        <f t="shared" si="4"/>
        <v>均衡区</v>
      </c>
    </row>
    <row r="56" ht="110.25" spans="1:11">
      <c r="A56" s="13"/>
      <c r="B56" s="32"/>
      <c r="C56" s="37" t="s">
        <v>75</v>
      </c>
      <c r="D56" s="32">
        <v>0</v>
      </c>
      <c r="E56" s="36">
        <v>249</v>
      </c>
      <c r="F56" s="42">
        <f t="shared" si="5"/>
        <v>1</v>
      </c>
      <c r="G56" s="36" t="s">
        <v>15</v>
      </c>
      <c r="H56" s="43">
        <f t="shared" si="3"/>
        <v>1</v>
      </c>
      <c r="I56" s="44" t="s">
        <v>16</v>
      </c>
      <c r="J56" s="32" t="s">
        <v>17</v>
      </c>
      <c r="K56" s="32" t="str">
        <f t="shared" si="4"/>
        <v>发展区</v>
      </c>
    </row>
    <row r="57" ht="110.25" spans="1:11">
      <c r="A57" s="13"/>
      <c r="B57" s="32"/>
      <c r="C57" s="37" t="s">
        <v>76</v>
      </c>
      <c r="D57" s="32">
        <v>2</v>
      </c>
      <c r="E57" s="36">
        <v>623</v>
      </c>
      <c r="F57" s="42">
        <f t="shared" si="5"/>
        <v>2</v>
      </c>
      <c r="G57" s="36" t="s">
        <v>15</v>
      </c>
      <c r="H57" s="43">
        <f t="shared" si="3"/>
        <v>0</v>
      </c>
      <c r="I57" s="44" t="s">
        <v>16</v>
      </c>
      <c r="J57" s="32" t="s">
        <v>17</v>
      </c>
      <c r="K57" s="32" t="str">
        <f t="shared" si="4"/>
        <v>均衡区</v>
      </c>
    </row>
    <row r="58" ht="110.25" spans="1:11">
      <c r="A58" s="13"/>
      <c r="B58" s="32"/>
      <c r="C58" s="37" t="s">
        <v>77</v>
      </c>
      <c r="D58" s="32">
        <v>2</v>
      </c>
      <c r="E58" s="36">
        <v>1964</v>
      </c>
      <c r="F58" s="42">
        <f t="shared" si="5"/>
        <v>4.9</v>
      </c>
      <c r="G58" s="36" t="s">
        <v>15</v>
      </c>
      <c r="H58" s="43">
        <f t="shared" si="3"/>
        <v>2.9</v>
      </c>
      <c r="I58" s="44" t="s">
        <v>16</v>
      </c>
      <c r="J58" s="32" t="s">
        <v>17</v>
      </c>
      <c r="K58" s="32" t="str">
        <f t="shared" si="4"/>
        <v>发展区</v>
      </c>
    </row>
    <row r="59" ht="110.25" spans="1:11">
      <c r="A59" s="13"/>
      <c r="B59" s="32"/>
      <c r="C59" s="37" t="s">
        <v>78</v>
      </c>
      <c r="D59" s="32">
        <v>1</v>
      </c>
      <c r="E59" s="36">
        <v>576</v>
      </c>
      <c r="F59" s="42">
        <f t="shared" si="5"/>
        <v>2</v>
      </c>
      <c r="G59" s="36" t="s">
        <v>15</v>
      </c>
      <c r="H59" s="43">
        <f t="shared" si="3"/>
        <v>1</v>
      </c>
      <c r="I59" s="44" t="s">
        <v>16</v>
      </c>
      <c r="J59" s="32" t="s">
        <v>17</v>
      </c>
      <c r="K59" s="32" t="str">
        <f t="shared" si="4"/>
        <v>发展区</v>
      </c>
    </row>
    <row r="60" ht="110.25" spans="1:11">
      <c r="A60" s="13"/>
      <c r="B60" s="32"/>
      <c r="C60" s="37" t="s">
        <v>79</v>
      </c>
      <c r="D60" s="32">
        <v>0</v>
      </c>
      <c r="E60" s="36">
        <v>575</v>
      </c>
      <c r="F60" s="42">
        <f t="shared" si="5"/>
        <v>2</v>
      </c>
      <c r="G60" s="36" t="s">
        <v>15</v>
      </c>
      <c r="H60" s="43">
        <f t="shared" si="3"/>
        <v>2</v>
      </c>
      <c r="I60" s="44" t="s">
        <v>16</v>
      </c>
      <c r="J60" s="32" t="s">
        <v>17</v>
      </c>
      <c r="K60" s="32" t="str">
        <f t="shared" si="4"/>
        <v>发展区</v>
      </c>
    </row>
    <row r="61" ht="110.25" spans="1:11">
      <c r="A61" s="13"/>
      <c r="B61" s="32"/>
      <c r="C61" s="37" t="s">
        <v>80</v>
      </c>
      <c r="D61" s="32">
        <v>0</v>
      </c>
      <c r="E61" s="36">
        <v>405</v>
      </c>
      <c r="F61" s="42">
        <f t="shared" si="5"/>
        <v>2</v>
      </c>
      <c r="G61" s="36" t="s">
        <v>15</v>
      </c>
      <c r="H61" s="43">
        <f t="shared" si="3"/>
        <v>2</v>
      </c>
      <c r="I61" s="44" t="s">
        <v>16</v>
      </c>
      <c r="J61" s="32" t="s">
        <v>17</v>
      </c>
      <c r="K61" s="32" t="str">
        <f t="shared" si="4"/>
        <v>发展区</v>
      </c>
    </row>
    <row r="62" ht="110.25" spans="1:11">
      <c r="A62" s="13"/>
      <c r="B62" s="32"/>
      <c r="C62" s="37" t="s">
        <v>81</v>
      </c>
      <c r="D62" s="32">
        <v>1</v>
      </c>
      <c r="E62" s="36">
        <v>576</v>
      </c>
      <c r="F62" s="42">
        <f t="shared" si="5"/>
        <v>2</v>
      </c>
      <c r="G62" s="36" t="s">
        <v>15</v>
      </c>
      <c r="H62" s="43">
        <f t="shared" si="3"/>
        <v>1</v>
      </c>
      <c r="I62" s="44" t="s">
        <v>16</v>
      </c>
      <c r="J62" s="32" t="s">
        <v>17</v>
      </c>
      <c r="K62" s="32" t="str">
        <f t="shared" si="4"/>
        <v>发展区</v>
      </c>
    </row>
    <row r="63" ht="110.25" spans="1:11">
      <c r="A63" s="13"/>
      <c r="B63" s="32"/>
      <c r="C63" s="37" t="s">
        <v>82</v>
      </c>
      <c r="D63" s="32">
        <v>0</v>
      </c>
      <c r="E63" s="36">
        <v>347</v>
      </c>
      <c r="F63" s="42">
        <f t="shared" si="5"/>
        <v>1</v>
      </c>
      <c r="G63" s="36" t="s">
        <v>15</v>
      </c>
      <c r="H63" s="43">
        <f t="shared" si="3"/>
        <v>1</v>
      </c>
      <c r="I63" s="44" t="s">
        <v>16</v>
      </c>
      <c r="J63" s="32" t="s">
        <v>17</v>
      </c>
      <c r="K63" s="32" t="str">
        <f t="shared" si="4"/>
        <v>发展区</v>
      </c>
    </row>
    <row r="64" ht="110.25" spans="1:11">
      <c r="A64" s="13"/>
      <c r="B64" s="32" t="s">
        <v>83</v>
      </c>
      <c r="C64" s="37" t="s">
        <v>84</v>
      </c>
      <c r="D64" s="32">
        <v>5</v>
      </c>
      <c r="E64" s="36">
        <v>1182</v>
      </c>
      <c r="F64" s="42">
        <f t="shared" si="5"/>
        <v>2.9</v>
      </c>
      <c r="G64" s="36" t="s">
        <v>15</v>
      </c>
      <c r="H64" s="43">
        <f t="shared" si="3"/>
        <v>-2.1</v>
      </c>
      <c r="I64" s="44" t="s">
        <v>16</v>
      </c>
      <c r="J64" s="32" t="s">
        <v>17</v>
      </c>
      <c r="K64" s="32" t="str">
        <f t="shared" si="4"/>
        <v>饱和区</v>
      </c>
    </row>
    <row r="65" ht="110.25" spans="1:11">
      <c r="A65" s="13"/>
      <c r="B65" s="32"/>
      <c r="C65" s="37" t="s">
        <v>85</v>
      </c>
      <c r="D65" s="32">
        <v>3</v>
      </c>
      <c r="E65" s="36">
        <v>946</v>
      </c>
      <c r="F65" s="42">
        <f t="shared" si="5"/>
        <v>2.3</v>
      </c>
      <c r="G65" s="36" t="s">
        <v>15</v>
      </c>
      <c r="H65" s="43">
        <f t="shared" ref="H65:H86" si="6">F65-D65</f>
        <v>-0.7</v>
      </c>
      <c r="I65" s="44" t="s">
        <v>16</v>
      </c>
      <c r="J65" s="32" t="s">
        <v>17</v>
      </c>
      <c r="K65" s="32" t="str">
        <f t="shared" ref="K65:K86" si="7">IF(H65&lt;0,"饱和区",IF(H65=0,"均衡区","发展区"))</f>
        <v>饱和区</v>
      </c>
    </row>
    <row r="66" ht="110.25" spans="1:11">
      <c r="A66" s="13"/>
      <c r="B66" s="32"/>
      <c r="C66" s="37" t="s">
        <v>86</v>
      </c>
      <c r="D66" s="32">
        <v>1</v>
      </c>
      <c r="E66" s="36">
        <v>427</v>
      </c>
      <c r="F66" s="42">
        <f t="shared" si="5"/>
        <v>2</v>
      </c>
      <c r="G66" s="36" t="s">
        <v>15</v>
      </c>
      <c r="H66" s="43">
        <f t="shared" si="6"/>
        <v>1</v>
      </c>
      <c r="I66" s="44" t="s">
        <v>16</v>
      </c>
      <c r="J66" s="32" t="s">
        <v>17</v>
      </c>
      <c r="K66" s="32" t="str">
        <f t="shared" si="7"/>
        <v>发展区</v>
      </c>
    </row>
    <row r="67" ht="110.25" spans="1:11">
      <c r="A67" s="13"/>
      <c r="B67" s="32"/>
      <c r="C67" s="37" t="s">
        <v>87</v>
      </c>
      <c r="D67" s="32">
        <v>2</v>
      </c>
      <c r="E67" s="36">
        <v>861</v>
      </c>
      <c r="F67" s="42">
        <f t="shared" ref="F67:F86" si="8">IF(E67&gt;800,2+ROUNDDOWN((E67-800)/400,1),IF(E67&gt;400,2,1))</f>
        <v>2.1</v>
      </c>
      <c r="G67" s="36" t="s">
        <v>15</v>
      </c>
      <c r="H67" s="43">
        <f t="shared" si="6"/>
        <v>0.1</v>
      </c>
      <c r="I67" s="44" t="s">
        <v>16</v>
      </c>
      <c r="J67" s="32" t="s">
        <v>17</v>
      </c>
      <c r="K67" s="32" t="str">
        <f t="shared" si="7"/>
        <v>发展区</v>
      </c>
    </row>
    <row r="68" ht="110.25" spans="1:11">
      <c r="A68" s="13"/>
      <c r="B68" s="32"/>
      <c r="C68" s="40" t="s">
        <v>88</v>
      </c>
      <c r="D68" s="32">
        <v>3</v>
      </c>
      <c r="E68" s="36">
        <v>1183</v>
      </c>
      <c r="F68" s="42">
        <f t="shared" si="8"/>
        <v>2.9</v>
      </c>
      <c r="G68" s="36" t="s">
        <v>15</v>
      </c>
      <c r="H68" s="43">
        <f t="shared" si="6"/>
        <v>-0.1</v>
      </c>
      <c r="I68" s="44" t="s">
        <v>16</v>
      </c>
      <c r="J68" s="32" t="s">
        <v>17</v>
      </c>
      <c r="K68" s="32" t="str">
        <f t="shared" si="7"/>
        <v>饱和区</v>
      </c>
    </row>
    <row r="69" ht="110.25" spans="1:11">
      <c r="A69" s="13"/>
      <c r="B69" s="32"/>
      <c r="C69" s="37" t="s">
        <v>89</v>
      </c>
      <c r="D69" s="32">
        <v>1</v>
      </c>
      <c r="E69" s="36">
        <v>410</v>
      </c>
      <c r="F69" s="42">
        <f t="shared" si="8"/>
        <v>2</v>
      </c>
      <c r="G69" s="36" t="s">
        <v>15</v>
      </c>
      <c r="H69" s="43">
        <f t="shared" si="6"/>
        <v>1</v>
      </c>
      <c r="I69" s="44" t="s">
        <v>16</v>
      </c>
      <c r="J69" s="32" t="s">
        <v>17</v>
      </c>
      <c r="K69" s="32" t="str">
        <f t="shared" si="7"/>
        <v>发展区</v>
      </c>
    </row>
    <row r="70" ht="110.25" spans="1:11">
      <c r="A70" s="13"/>
      <c r="B70" s="32"/>
      <c r="C70" s="37" t="s">
        <v>90</v>
      </c>
      <c r="D70" s="32">
        <v>0</v>
      </c>
      <c r="E70" s="36">
        <v>324</v>
      </c>
      <c r="F70" s="42">
        <f t="shared" si="8"/>
        <v>1</v>
      </c>
      <c r="G70" s="36" t="s">
        <v>15</v>
      </c>
      <c r="H70" s="43">
        <f t="shared" si="6"/>
        <v>1</v>
      </c>
      <c r="I70" s="44" t="s">
        <v>16</v>
      </c>
      <c r="J70" s="32" t="s">
        <v>17</v>
      </c>
      <c r="K70" s="32" t="str">
        <f t="shared" si="7"/>
        <v>发展区</v>
      </c>
    </row>
    <row r="71" ht="110.25" spans="1:11">
      <c r="A71" s="13"/>
      <c r="B71" s="32"/>
      <c r="C71" s="40" t="s">
        <v>91</v>
      </c>
      <c r="D71" s="32">
        <v>5</v>
      </c>
      <c r="E71" s="36">
        <v>894</v>
      </c>
      <c r="F71" s="42">
        <f t="shared" si="8"/>
        <v>2.2</v>
      </c>
      <c r="G71" s="36" t="s">
        <v>15</v>
      </c>
      <c r="H71" s="43">
        <f t="shared" si="6"/>
        <v>-2.8</v>
      </c>
      <c r="I71" s="44" t="s">
        <v>16</v>
      </c>
      <c r="J71" s="32" t="s">
        <v>17</v>
      </c>
      <c r="K71" s="32" t="str">
        <f t="shared" si="7"/>
        <v>饱和区</v>
      </c>
    </row>
    <row r="72" ht="110.25" spans="1:11">
      <c r="A72" s="13"/>
      <c r="B72" s="32"/>
      <c r="C72" s="37" t="s">
        <v>92</v>
      </c>
      <c r="D72" s="32">
        <v>1</v>
      </c>
      <c r="E72" s="36">
        <v>765</v>
      </c>
      <c r="F72" s="42">
        <f t="shared" si="8"/>
        <v>2</v>
      </c>
      <c r="G72" s="36" t="s">
        <v>15</v>
      </c>
      <c r="H72" s="43">
        <f t="shared" si="6"/>
        <v>1</v>
      </c>
      <c r="I72" s="44" t="s">
        <v>16</v>
      </c>
      <c r="J72" s="32" t="s">
        <v>17</v>
      </c>
      <c r="K72" s="32" t="str">
        <f t="shared" si="7"/>
        <v>发展区</v>
      </c>
    </row>
    <row r="73" ht="110.25" spans="1:11">
      <c r="A73" s="13"/>
      <c r="B73" s="32" t="s">
        <v>93</v>
      </c>
      <c r="C73" s="40" t="s">
        <v>94</v>
      </c>
      <c r="D73" s="12">
        <v>2</v>
      </c>
      <c r="E73" s="12">
        <v>360</v>
      </c>
      <c r="F73" s="42">
        <f t="shared" si="8"/>
        <v>1</v>
      </c>
      <c r="G73" s="36" t="s">
        <v>15</v>
      </c>
      <c r="H73" s="43">
        <f t="shared" si="6"/>
        <v>-1</v>
      </c>
      <c r="I73" s="44" t="s">
        <v>16</v>
      </c>
      <c r="J73" s="32" t="s">
        <v>17</v>
      </c>
      <c r="K73" s="32" t="str">
        <f t="shared" si="7"/>
        <v>饱和区</v>
      </c>
    </row>
    <row r="74" ht="110.25" spans="1:11">
      <c r="A74" s="13"/>
      <c r="B74" s="32"/>
      <c r="C74" s="40" t="s">
        <v>95</v>
      </c>
      <c r="D74" s="16">
        <v>0</v>
      </c>
      <c r="E74" s="16">
        <v>291</v>
      </c>
      <c r="F74" s="42">
        <f t="shared" si="8"/>
        <v>1</v>
      </c>
      <c r="G74" s="36" t="s">
        <v>15</v>
      </c>
      <c r="H74" s="43">
        <f t="shared" si="6"/>
        <v>1</v>
      </c>
      <c r="I74" s="44" t="s">
        <v>16</v>
      </c>
      <c r="J74" s="32" t="s">
        <v>17</v>
      </c>
      <c r="K74" s="32" t="str">
        <f t="shared" si="7"/>
        <v>发展区</v>
      </c>
    </row>
    <row r="75" ht="110.25" spans="1:11">
      <c r="A75" s="13"/>
      <c r="B75" s="32"/>
      <c r="C75" s="40" t="s">
        <v>96</v>
      </c>
      <c r="D75" s="16">
        <v>2</v>
      </c>
      <c r="E75" s="16">
        <v>520</v>
      </c>
      <c r="F75" s="42">
        <f t="shared" si="8"/>
        <v>2</v>
      </c>
      <c r="G75" s="36" t="s">
        <v>15</v>
      </c>
      <c r="H75" s="43">
        <f t="shared" si="6"/>
        <v>0</v>
      </c>
      <c r="I75" s="44" t="s">
        <v>16</v>
      </c>
      <c r="J75" s="32" t="s">
        <v>17</v>
      </c>
      <c r="K75" s="32" t="str">
        <f t="shared" si="7"/>
        <v>均衡区</v>
      </c>
    </row>
    <row r="76" ht="110.25" spans="1:11">
      <c r="A76" s="13"/>
      <c r="B76" s="32"/>
      <c r="C76" s="40" t="s">
        <v>97</v>
      </c>
      <c r="D76" s="16">
        <v>0</v>
      </c>
      <c r="E76" s="16">
        <v>149</v>
      </c>
      <c r="F76" s="42">
        <f t="shared" si="8"/>
        <v>1</v>
      </c>
      <c r="G76" s="36" t="s">
        <v>15</v>
      </c>
      <c r="H76" s="43">
        <f t="shared" si="6"/>
        <v>1</v>
      </c>
      <c r="I76" s="44" t="s">
        <v>16</v>
      </c>
      <c r="J76" s="32" t="s">
        <v>17</v>
      </c>
      <c r="K76" s="32" t="str">
        <f t="shared" si="7"/>
        <v>发展区</v>
      </c>
    </row>
    <row r="77" ht="110.25" spans="1:11">
      <c r="A77" s="13"/>
      <c r="B77" s="32"/>
      <c r="C77" s="40" t="s">
        <v>98</v>
      </c>
      <c r="D77" s="16">
        <v>1</v>
      </c>
      <c r="E77" s="16">
        <v>232</v>
      </c>
      <c r="F77" s="42">
        <f t="shared" si="8"/>
        <v>1</v>
      </c>
      <c r="G77" s="36" t="s">
        <v>15</v>
      </c>
      <c r="H77" s="43">
        <f t="shared" si="6"/>
        <v>0</v>
      </c>
      <c r="I77" s="44" t="s">
        <v>16</v>
      </c>
      <c r="J77" s="32" t="s">
        <v>17</v>
      </c>
      <c r="K77" s="32" t="str">
        <f t="shared" si="7"/>
        <v>均衡区</v>
      </c>
    </row>
    <row r="78" ht="110.25" spans="1:11">
      <c r="A78" s="13"/>
      <c r="B78" s="32"/>
      <c r="C78" s="40" t="s">
        <v>99</v>
      </c>
      <c r="D78" s="16">
        <v>0</v>
      </c>
      <c r="E78" s="16">
        <v>203</v>
      </c>
      <c r="F78" s="42">
        <f t="shared" si="8"/>
        <v>1</v>
      </c>
      <c r="G78" s="36" t="s">
        <v>15</v>
      </c>
      <c r="H78" s="43">
        <f t="shared" si="6"/>
        <v>1</v>
      </c>
      <c r="I78" s="44" t="s">
        <v>16</v>
      </c>
      <c r="J78" s="32" t="s">
        <v>17</v>
      </c>
      <c r="K78" s="32" t="str">
        <f t="shared" si="7"/>
        <v>发展区</v>
      </c>
    </row>
    <row r="79" ht="110.25" spans="1:11">
      <c r="A79" s="13"/>
      <c r="B79" s="32"/>
      <c r="C79" s="40" t="s">
        <v>100</v>
      </c>
      <c r="D79" s="16">
        <v>0</v>
      </c>
      <c r="E79" s="16">
        <v>293</v>
      </c>
      <c r="F79" s="42">
        <f t="shared" si="8"/>
        <v>1</v>
      </c>
      <c r="G79" s="36" t="s">
        <v>15</v>
      </c>
      <c r="H79" s="43">
        <f t="shared" si="6"/>
        <v>1</v>
      </c>
      <c r="I79" s="44" t="s">
        <v>16</v>
      </c>
      <c r="J79" s="32" t="s">
        <v>17</v>
      </c>
      <c r="K79" s="32" t="str">
        <f t="shared" si="7"/>
        <v>发展区</v>
      </c>
    </row>
    <row r="80" ht="110.25" spans="1:11">
      <c r="A80" s="13"/>
      <c r="B80" s="32" t="s">
        <v>101</v>
      </c>
      <c r="C80" s="40" t="s">
        <v>94</v>
      </c>
      <c r="D80" s="16">
        <v>2</v>
      </c>
      <c r="E80" s="16">
        <v>119</v>
      </c>
      <c r="F80" s="42">
        <f t="shared" si="8"/>
        <v>1</v>
      </c>
      <c r="G80" s="36" t="s">
        <v>15</v>
      </c>
      <c r="H80" s="43">
        <f t="shared" si="6"/>
        <v>-1</v>
      </c>
      <c r="I80" s="44" t="s">
        <v>16</v>
      </c>
      <c r="J80" s="32" t="s">
        <v>17</v>
      </c>
      <c r="K80" s="32" t="str">
        <f t="shared" si="7"/>
        <v>饱和区</v>
      </c>
    </row>
    <row r="81" ht="110.25" spans="1:11">
      <c r="A81" s="13"/>
      <c r="B81" s="32"/>
      <c r="C81" s="40" t="s">
        <v>95</v>
      </c>
      <c r="D81" s="16">
        <v>2</v>
      </c>
      <c r="E81" s="16">
        <v>135</v>
      </c>
      <c r="F81" s="42">
        <f t="shared" si="8"/>
        <v>1</v>
      </c>
      <c r="G81" s="36" t="s">
        <v>15</v>
      </c>
      <c r="H81" s="43">
        <f t="shared" si="6"/>
        <v>-1</v>
      </c>
      <c r="I81" s="44" t="s">
        <v>16</v>
      </c>
      <c r="J81" s="32" t="s">
        <v>17</v>
      </c>
      <c r="K81" s="32" t="str">
        <f t="shared" si="7"/>
        <v>饱和区</v>
      </c>
    </row>
    <row r="82" ht="110.25" spans="1:11">
      <c r="A82" s="13"/>
      <c r="B82" s="32"/>
      <c r="C82" s="40" t="s">
        <v>96</v>
      </c>
      <c r="D82" s="16">
        <v>2</v>
      </c>
      <c r="E82" s="16">
        <v>845</v>
      </c>
      <c r="F82" s="42">
        <f t="shared" si="8"/>
        <v>2.1</v>
      </c>
      <c r="G82" s="36" t="s">
        <v>15</v>
      </c>
      <c r="H82" s="43">
        <f t="shared" si="6"/>
        <v>0.1</v>
      </c>
      <c r="I82" s="44" t="s">
        <v>16</v>
      </c>
      <c r="J82" s="32" t="s">
        <v>17</v>
      </c>
      <c r="K82" s="32" t="str">
        <f t="shared" si="7"/>
        <v>发展区</v>
      </c>
    </row>
    <row r="83" ht="110.25" spans="1:11">
      <c r="A83" s="13"/>
      <c r="B83" s="32"/>
      <c r="C83" s="40" t="s">
        <v>97</v>
      </c>
      <c r="D83" s="16">
        <v>1</v>
      </c>
      <c r="E83" s="16">
        <v>163</v>
      </c>
      <c r="F83" s="42">
        <f t="shared" si="8"/>
        <v>1</v>
      </c>
      <c r="G83" s="36" t="s">
        <v>15</v>
      </c>
      <c r="H83" s="43">
        <f t="shared" si="6"/>
        <v>0</v>
      </c>
      <c r="I83" s="44" t="s">
        <v>16</v>
      </c>
      <c r="J83" s="32" t="s">
        <v>17</v>
      </c>
      <c r="K83" s="32" t="str">
        <f t="shared" si="7"/>
        <v>均衡区</v>
      </c>
    </row>
    <row r="84" ht="110.25" spans="1:11">
      <c r="A84" s="13"/>
      <c r="B84" s="32"/>
      <c r="C84" s="40" t="s">
        <v>98</v>
      </c>
      <c r="D84" s="16">
        <v>0</v>
      </c>
      <c r="E84" s="16">
        <v>86</v>
      </c>
      <c r="F84" s="42">
        <f t="shared" si="8"/>
        <v>1</v>
      </c>
      <c r="G84" s="36" t="s">
        <v>15</v>
      </c>
      <c r="H84" s="43">
        <f t="shared" si="6"/>
        <v>1</v>
      </c>
      <c r="I84" s="44" t="s">
        <v>16</v>
      </c>
      <c r="J84" s="32" t="s">
        <v>17</v>
      </c>
      <c r="K84" s="32" t="str">
        <f t="shared" si="7"/>
        <v>发展区</v>
      </c>
    </row>
    <row r="85" ht="110.25" spans="1:11">
      <c r="A85" s="13"/>
      <c r="B85" s="32"/>
      <c r="C85" s="40" t="s">
        <v>99</v>
      </c>
      <c r="D85" s="16">
        <v>1</v>
      </c>
      <c r="E85" s="16">
        <v>95</v>
      </c>
      <c r="F85" s="42">
        <f t="shared" si="8"/>
        <v>1</v>
      </c>
      <c r="G85" s="36" t="s">
        <v>15</v>
      </c>
      <c r="H85" s="43">
        <f t="shared" si="6"/>
        <v>0</v>
      </c>
      <c r="I85" s="44" t="s">
        <v>16</v>
      </c>
      <c r="J85" s="32" t="s">
        <v>17</v>
      </c>
      <c r="K85" s="32" t="str">
        <f t="shared" si="7"/>
        <v>均衡区</v>
      </c>
    </row>
    <row r="86" ht="110.25" spans="1:11">
      <c r="A86" s="45"/>
      <c r="B86" s="32"/>
      <c r="C86" s="40" t="s">
        <v>100</v>
      </c>
      <c r="D86" s="16">
        <v>1</v>
      </c>
      <c r="E86" s="16">
        <v>116</v>
      </c>
      <c r="F86" s="42">
        <f t="shared" si="8"/>
        <v>1</v>
      </c>
      <c r="G86" s="36" t="s">
        <v>15</v>
      </c>
      <c r="H86" s="43">
        <f t="shared" si="6"/>
        <v>0</v>
      </c>
      <c r="I86" s="44" t="s">
        <v>16</v>
      </c>
      <c r="J86" s="32" t="s">
        <v>17</v>
      </c>
      <c r="K86" s="32" t="str">
        <f t="shared" si="7"/>
        <v>均衡区</v>
      </c>
    </row>
    <row r="87" ht="51.75" customHeight="1" spans="1:11">
      <c r="A87" s="28" t="s">
        <v>102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3:5">
      <c r="C88" s="2" t="s">
        <v>103</v>
      </c>
      <c r="D88" s="5">
        <f>SUM(D3:D86)</f>
        <v>108</v>
      </c>
      <c r="E88" s="5" t="s">
        <v>104</v>
      </c>
    </row>
  </sheetData>
  <autoFilter ref="A1:K88">
    <extLst/>
  </autoFilter>
  <mergeCells count="12">
    <mergeCell ref="A1:K1"/>
    <mergeCell ref="A87:K87"/>
    <mergeCell ref="A3:A86"/>
    <mergeCell ref="B3:B20"/>
    <mergeCell ref="B21:B25"/>
    <mergeCell ref="B26:B31"/>
    <mergeCell ref="B32:B37"/>
    <mergeCell ref="B38:B49"/>
    <mergeCell ref="B50:B63"/>
    <mergeCell ref="B64:B72"/>
    <mergeCell ref="B73:B79"/>
    <mergeCell ref="B80:B8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pane xSplit="2" ySplit="2" topLeftCell="C34" activePane="bottomRight" state="frozen"/>
      <selection/>
      <selection pane="topRight"/>
      <selection pane="bottomLeft"/>
      <selection pane="bottomRight" activeCell="C12" sqref="C12:C16"/>
    </sheetView>
  </sheetViews>
  <sheetFormatPr defaultColWidth="9" defaultRowHeight="12.75"/>
  <cols>
    <col min="1" max="1" width="11.1083333333333" style="2" customWidth="1"/>
    <col min="2" max="2" width="28.6666666666667" style="3" customWidth="1"/>
    <col min="3" max="3" width="26.4416666666667" style="4" customWidth="1"/>
    <col min="4" max="4" width="9.66666666666667" style="5" customWidth="1"/>
    <col min="5" max="5" width="10.775" style="5" customWidth="1"/>
    <col min="6" max="6" width="10.8833333333333" style="5" customWidth="1"/>
    <col min="7" max="7" width="9.21666666666667" style="5" customWidth="1"/>
    <col min="8" max="8" width="7.33333333333333" style="5" customWidth="1"/>
    <col min="9" max="9" width="20.2166666666667" style="5" customWidth="1"/>
    <col min="10" max="10" width="14.6666666666667" style="5" customWidth="1"/>
    <col min="11" max="11" width="9.33333333333333" style="4" customWidth="1"/>
    <col min="12" max="16384" width="9" style="2"/>
  </cols>
  <sheetData>
    <row r="1" ht="38.1" customHeight="1" spans="1:11">
      <c r="A1" s="6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8" customHeight="1" spans="1:11">
      <c r="A2" s="7" t="s">
        <v>106</v>
      </c>
      <c r="B2" s="7" t="s">
        <v>107</v>
      </c>
      <c r="C2" s="8" t="s">
        <v>3</v>
      </c>
      <c r="D2" s="8" t="s">
        <v>4</v>
      </c>
      <c r="E2" s="7" t="s">
        <v>5</v>
      </c>
      <c r="F2" s="7" t="s">
        <v>108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109</v>
      </c>
    </row>
    <row r="3" s="1" customFormat="1" ht="110.25" spans="1:11">
      <c r="A3" s="9" t="s">
        <v>110</v>
      </c>
      <c r="B3" s="10" t="s">
        <v>111</v>
      </c>
      <c r="C3" s="11" t="s">
        <v>112</v>
      </c>
      <c r="D3" s="12">
        <v>10</v>
      </c>
      <c r="E3" s="12">
        <v>4007</v>
      </c>
      <c r="F3" s="16">
        <f t="shared" ref="F3:F7" si="0">IF(E3&gt;800,2+ROUNDDOWN((E3-800)/400,0),2)</f>
        <v>10</v>
      </c>
      <c r="G3" s="16" t="s">
        <v>113</v>
      </c>
      <c r="H3" s="16">
        <f t="shared" ref="H3:H16" si="1">F3-D3</f>
        <v>0</v>
      </c>
      <c r="I3" s="31" t="s">
        <v>114</v>
      </c>
      <c r="J3" s="16" t="s">
        <v>115</v>
      </c>
      <c r="K3" s="32" t="str">
        <f t="shared" ref="K3:K16" si="2">IF(H3&lt;0,"饱和区",IF(H3=0,"均衡区","发展区"))</f>
        <v>均衡区</v>
      </c>
    </row>
    <row r="4" s="1" customFormat="1" ht="110.25" spans="1:11">
      <c r="A4" s="13"/>
      <c r="B4" s="14"/>
      <c r="C4" s="11" t="s">
        <v>116</v>
      </c>
      <c r="D4" s="12">
        <v>1</v>
      </c>
      <c r="E4" s="12">
        <v>168</v>
      </c>
      <c r="F4" s="16">
        <f t="shared" si="0"/>
        <v>2</v>
      </c>
      <c r="G4" s="16" t="s">
        <v>113</v>
      </c>
      <c r="H4" s="16">
        <f t="shared" si="1"/>
        <v>1</v>
      </c>
      <c r="I4" s="31" t="s">
        <v>114</v>
      </c>
      <c r="J4" s="16" t="s">
        <v>115</v>
      </c>
      <c r="K4" s="32" t="str">
        <f t="shared" si="2"/>
        <v>发展区</v>
      </c>
    </row>
    <row r="5" s="1" customFormat="1" ht="110.25" spans="1:11">
      <c r="A5" s="13"/>
      <c r="B5" s="15" t="s">
        <v>117</v>
      </c>
      <c r="C5" s="11" t="s">
        <v>118</v>
      </c>
      <c r="D5" s="12">
        <v>7</v>
      </c>
      <c r="E5" s="12">
        <v>2264</v>
      </c>
      <c r="F5" s="16">
        <f t="shared" si="0"/>
        <v>5</v>
      </c>
      <c r="G5" s="16" t="s">
        <v>113</v>
      </c>
      <c r="H5" s="16">
        <f t="shared" si="1"/>
        <v>-2</v>
      </c>
      <c r="I5" s="31" t="s">
        <v>114</v>
      </c>
      <c r="J5" s="16" t="s">
        <v>115</v>
      </c>
      <c r="K5" s="32" t="str">
        <f t="shared" si="2"/>
        <v>饱和区</v>
      </c>
    </row>
    <row r="6" s="1" customFormat="1" ht="63" spans="1:11">
      <c r="A6" s="13"/>
      <c r="B6" s="15"/>
      <c r="C6" s="11" t="s">
        <v>119</v>
      </c>
      <c r="D6" s="16">
        <v>7</v>
      </c>
      <c r="E6" s="12">
        <v>53</v>
      </c>
      <c r="F6" s="16">
        <f t="shared" ref="F6:F9" si="3">IF(E6&gt;10,+ROUNDDOWN((E6)/10,0),1)</f>
        <v>5</v>
      </c>
      <c r="G6" s="16" t="s">
        <v>120</v>
      </c>
      <c r="H6" s="16">
        <f t="shared" si="1"/>
        <v>-2</v>
      </c>
      <c r="I6" s="31" t="s">
        <v>121</v>
      </c>
      <c r="J6" s="16" t="s">
        <v>115</v>
      </c>
      <c r="K6" s="32" t="str">
        <f t="shared" si="2"/>
        <v>饱和区</v>
      </c>
    </row>
    <row r="7" s="1" customFormat="1" ht="110.25" spans="1:11">
      <c r="A7" s="13"/>
      <c r="B7" s="17" t="s">
        <v>122</v>
      </c>
      <c r="C7" s="11" t="s">
        <v>123</v>
      </c>
      <c r="D7" s="12">
        <v>5</v>
      </c>
      <c r="E7" s="12">
        <v>1945</v>
      </c>
      <c r="F7" s="16">
        <f t="shared" si="0"/>
        <v>4</v>
      </c>
      <c r="G7" s="16" t="s">
        <v>113</v>
      </c>
      <c r="H7" s="16">
        <f t="shared" si="1"/>
        <v>-1</v>
      </c>
      <c r="I7" s="31" t="s">
        <v>114</v>
      </c>
      <c r="J7" s="16" t="s">
        <v>115</v>
      </c>
      <c r="K7" s="32" t="str">
        <f t="shared" si="2"/>
        <v>饱和区</v>
      </c>
    </row>
    <row r="8" s="1" customFormat="1" ht="94.5" spans="1:11">
      <c r="A8" s="13"/>
      <c r="B8" s="18"/>
      <c r="C8" s="11" t="s">
        <v>124</v>
      </c>
      <c r="D8" s="12">
        <v>3</v>
      </c>
      <c r="E8" s="12">
        <v>136</v>
      </c>
      <c r="F8" s="16">
        <f>IF(E8&gt;50,+ROUNDDOWN((E8)/50,0),1)</f>
        <v>2</v>
      </c>
      <c r="G8" s="16" t="s">
        <v>125</v>
      </c>
      <c r="H8" s="16">
        <f t="shared" si="1"/>
        <v>-1</v>
      </c>
      <c r="I8" s="31" t="s">
        <v>126</v>
      </c>
      <c r="J8" s="16" t="s">
        <v>115</v>
      </c>
      <c r="K8" s="32" t="str">
        <f t="shared" si="2"/>
        <v>饱和区</v>
      </c>
    </row>
    <row r="9" s="1" customFormat="1" ht="63" spans="1:11">
      <c r="A9" s="13"/>
      <c r="B9" s="18"/>
      <c r="C9" s="11" t="s">
        <v>127</v>
      </c>
      <c r="D9" s="12">
        <v>6</v>
      </c>
      <c r="E9" s="12">
        <v>76</v>
      </c>
      <c r="F9" s="16">
        <f t="shared" si="3"/>
        <v>7</v>
      </c>
      <c r="G9" s="16" t="s">
        <v>120</v>
      </c>
      <c r="H9" s="16">
        <f t="shared" si="1"/>
        <v>1</v>
      </c>
      <c r="I9" s="31" t="s">
        <v>121</v>
      </c>
      <c r="J9" s="16" t="s">
        <v>115</v>
      </c>
      <c r="K9" s="32" t="str">
        <f t="shared" si="2"/>
        <v>发展区</v>
      </c>
    </row>
    <row r="10" s="1" customFormat="1" ht="110.25" spans="1:11">
      <c r="A10" s="13"/>
      <c r="B10" s="17" t="s">
        <v>128</v>
      </c>
      <c r="C10" s="11" t="s">
        <v>129</v>
      </c>
      <c r="D10" s="12">
        <v>7</v>
      </c>
      <c r="E10" s="12">
        <v>2974</v>
      </c>
      <c r="F10" s="16">
        <f>IF(E10&gt;800,2+ROUNDDOWN((E10-800)/400,0),2)</f>
        <v>7</v>
      </c>
      <c r="G10" s="16" t="s">
        <v>113</v>
      </c>
      <c r="H10" s="16">
        <f t="shared" si="1"/>
        <v>0</v>
      </c>
      <c r="I10" s="31" t="s">
        <v>114</v>
      </c>
      <c r="J10" s="16" t="s">
        <v>115</v>
      </c>
      <c r="K10" s="32" t="str">
        <f t="shared" si="2"/>
        <v>均衡区</v>
      </c>
    </row>
    <row r="11" s="1" customFormat="1" ht="63" spans="1:11">
      <c r="A11" s="13"/>
      <c r="B11" s="18"/>
      <c r="C11" s="11" t="s">
        <v>130</v>
      </c>
      <c r="D11" s="12">
        <v>5</v>
      </c>
      <c r="E11" s="12">
        <v>52</v>
      </c>
      <c r="F11" s="16">
        <f t="shared" ref="F11:F14" si="4">IF(E11&gt;10,+ROUNDDOWN((E11)/10,0),1)</f>
        <v>5</v>
      </c>
      <c r="G11" s="16" t="s">
        <v>120</v>
      </c>
      <c r="H11" s="16">
        <f t="shared" si="1"/>
        <v>0</v>
      </c>
      <c r="I11" s="31" t="s">
        <v>121</v>
      </c>
      <c r="J11" s="16" t="s">
        <v>115</v>
      </c>
      <c r="K11" s="32" t="str">
        <f t="shared" si="2"/>
        <v>均衡区</v>
      </c>
    </row>
    <row r="12" s="1" customFormat="1" ht="63" spans="1:11">
      <c r="A12" s="13"/>
      <c r="B12" s="18"/>
      <c r="C12" s="11" t="s">
        <v>131</v>
      </c>
      <c r="D12" s="12">
        <v>1</v>
      </c>
      <c r="E12" s="12">
        <v>58</v>
      </c>
      <c r="F12" s="16">
        <f>IF(E12&gt;100,ROUNDDOWN((E12-100)/50,1),1)</f>
        <v>1</v>
      </c>
      <c r="G12" s="16" t="s">
        <v>132</v>
      </c>
      <c r="H12" s="16">
        <f t="shared" si="1"/>
        <v>0</v>
      </c>
      <c r="I12" s="31" t="s">
        <v>133</v>
      </c>
      <c r="J12" s="16" t="s">
        <v>115</v>
      </c>
      <c r="K12" s="32" t="str">
        <f t="shared" si="2"/>
        <v>均衡区</v>
      </c>
    </row>
    <row r="13" s="1" customFormat="1" ht="63" spans="1:11">
      <c r="A13" s="13"/>
      <c r="B13" s="18"/>
      <c r="C13" s="11" t="s">
        <v>134</v>
      </c>
      <c r="D13" s="12">
        <v>6</v>
      </c>
      <c r="E13" s="12">
        <v>77</v>
      </c>
      <c r="F13" s="16">
        <f t="shared" si="4"/>
        <v>7</v>
      </c>
      <c r="G13" s="16" t="s">
        <v>120</v>
      </c>
      <c r="H13" s="16">
        <f t="shared" si="1"/>
        <v>1</v>
      </c>
      <c r="I13" s="31" t="s">
        <v>121</v>
      </c>
      <c r="J13" s="16" t="s">
        <v>115</v>
      </c>
      <c r="K13" s="32" t="str">
        <f t="shared" si="2"/>
        <v>发展区</v>
      </c>
    </row>
    <row r="14" s="1" customFormat="1" ht="63" spans="1:11">
      <c r="A14" s="13"/>
      <c r="B14" s="18"/>
      <c r="C14" s="11" t="s">
        <v>135</v>
      </c>
      <c r="D14" s="12">
        <v>13</v>
      </c>
      <c r="E14" s="12">
        <v>144</v>
      </c>
      <c r="F14" s="16">
        <f t="shared" si="4"/>
        <v>14</v>
      </c>
      <c r="G14" s="16" t="s">
        <v>120</v>
      </c>
      <c r="H14" s="16">
        <f t="shared" si="1"/>
        <v>1</v>
      </c>
      <c r="I14" s="31" t="s">
        <v>121</v>
      </c>
      <c r="J14" s="16" t="s">
        <v>115</v>
      </c>
      <c r="K14" s="32" t="str">
        <f t="shared" si="2"/>
        <v>发展区</v>
      </c>
    </row>
    <row r="15" s="1" customFormat="1" ht="110.25" spans="1:11">
      <c r="A15" s="13"/>
      <c r="B15" s="17" t="s">
        <v>136</v>
      </c>
      <c r="C15" s="11" t="s">
        <v>137</v>
      </c>
      <c r="D15" s="12">
        <v>4</v>
      </c>
      <c r="E15" s="12">
        <v>2010</v>
      </c>
      <c r="F15" s="16">
        <f>IF(E15&gt;800,2+ROUNDDOWN((E15-800)/400,0),2)</f>
        <v>5</v>
      </c>
      <c r="G15" s="16" t="s">
        <v>113</v>
      </c>
      <c r="H15" s="16">
        <f t="shared" si="1"/>
        <v>1</v>
      </c>
      <c r="I15" s="31" t="s">
        <v>114</v>
      </c>
      <c r="J15" s="16" t="s">
        <v>115</v>
      </c>
      <c r="K15" s="32" t="str">
        <f t="shared" si="2"/>
        <v>发展区</v>
      </c>
    </row>
    <row r="16" s="1" customFormat="1" ht="110.25" spans="1:11">
      <c r="A16" s="13"/>
      <c r="B16" s="18"/>
      <c r="C16" s="11" t="s">
        <v>138</v>
      </c>
      <c r="D16" s="12">
        <v>2</v>
      </c>
      <c r="E16" s="12">
        <v>786</v>
      </c>
      <c r="F16" s="16">
        <f>IF(E16&gt;800,2+ROUNDDOWN((E16-800)/400,0),2)</f>
        <v>2</v>
      </c>
      <c r="G16" s="16" t="s">
        <v>113</v>
      </c>
      <c r="H16" s="16">
        <f t="shared" si="1"/>
        <v>0</v>
      </c>
      <c r="I16" s="31" t="s">
        <v>114</v>
      </c>
      <c r="J16" s="16" t="s">
        <v>115</v>
      </c>
      <c r="K16" s="32" t="str">
        <f t="shared" si="2"/>
        <v>均衡区</v>
      </c>
    </row>
    <row r="17" s="1" customFormat="1" ht="63" spans="1:11">
      <c r="A17" s="13"/>
      <c r="B17" s="18"/>
      <c r="C17" s="11" t="s">
        <v>139</v>
      </c>
      <c r="D17" s="12">
        <v>7</v>
      </c>
      <c r="E17" s="12">
        <v>87</v>
      </c>
      <c r="F17" s="16">
        <f>IF(E17&gt;10,+ROUNDDOWN((E17)/10,0),1)</f>
        <v>8</v>
      </c>
      <c r="G17" s="16" t="s">
        <v>120</v>
      </c>
      <c r="H17" s="16">
        <f t="shared" ref="H17:H26" si="5">F17-D17</f>
        <v>1</v>
      </c>
      <c r="I17" s="31" t="s">
        <v>121</v>
      </c>
      <c r="J17" s="16" t="s">
        <v>115</v>
      </c>
      <c r="K17" s="32" t="str">
        <f t="shared" ref="K17:K39" si="6">IF(H17&lt;0,"饱和区",IF(H17=0,"均衡区","发展区"))</f>
        <v>发展区</v>
      </c>
    </row>
    <row r="18" s="1" customFormat="1" ht="78.75" spans="1:11">
      <c r="A18" s="13"/>
      <c r="B18" s="15" t="s">
        <v>140</v>
      </c>
      <c r="C18" s="11" t="s">
        <v>141</v>
      </c>
      <c r="D18" s="12">
        <v>5</v>
      </c>
      <c r="E18" s="12">
        <v>52</v>
      </c>
      <c r="F18" s="16">
        <f>IF(E18&gt;10,+ROUNDDOWN((E18)/10,0),1)</f>
        <v>5</v>
      </c>
      <c r="G18" s="16" t="s">
        <v>120</v>
      </c>
      <c r="H18" s="16">
        <f t="shared" si="5"/>
        <v>0</v>
      </c>
      <c r="I18" s="31" t="s">
        <v>121</v>
      </c>
      <c r="J18" s="16" t="s">
        <v>115</v>
      </c>
      <c r="K18" s="32" t="str">
        <f t="shared" si="6"/>
        <v>均衡区</v>
      </c>
    </row>
    <row r="19" s="1" customFormat="1" ht="63" spans="1:11">
      <c r="A19" s="13"/>
      <c r="B19" s="17" t="s">
        <v>142</v>
      </c>
      <c r="C19" s="11" t="s">
        <v>143</v>
      </c>
      <c r="D19" s="12">
        <v>10</v>
      </c>
      <c r="E19" s="12">
        <v>108</v>
      </c>
      <c r="F19" s="16">
        <f>IF(E19&gt;10,+ROUNDDOWN((E19)/10,0),1)</f>
        <v>10</v>
      </c>
      <c r="G19" s="16" t="s">
        <v>120</v>
      </c>
      <c r="H19" s="16">
        <f t="shared" si="5"/>
        <v>0</v>
      </c>
      <c r="I19" s="31" t="s">
        <v>121</v>
      </c>
      <c r="J19" s="16" t="s">
        <v>115</v>
      </c>
      <c r="K19" s="32" t="str">
        <f t="shared" si="6"/>
        <v>均衡区</v>
      </c>
    </row>
    <row r="20" s="1" customFormat="1" ht="63" spans="1:11">
      <c r="A20" s="13"/>
      <c r="B20" s="19" t="s">
        <v>144</v>
      </c>
      <c r="C20" s="11" t="s">
        <v>145</v>
      </c>
      <c r="D20" s="12">
        <v>7</v>
      </c>
      <c r="E20" s="12">
        <v>61</v>
      </c>
      <c r="F20" s="16">
        <f>IF(E20&gt;10,+ROUNDDOWN((E20)/10,0),1)</f>
        <v>6</v>
      </c>
      <c r="G20" s="16" t="s">
        <v>120</v>
      </c>
      <c r="H20" s="16">
        <f t="shared" si="5"/>
        <v>-1</v>
      </c>
      <c r="I20" s="31" t="s">
        <v>121</v>
      </c>
      <c r="J20" s="16" t="s">
        <v>115</v>
      </c>
      <c r="K20" s="32" t="str">
        <f t="shared" si="6"/>
        <v>饱和区</v>
      </c>
    </row>
    <row r="21" s="1" customFormat="1" ht="63" spans="1:11">
      <c r="A21" s="13"/>
      <c r="B21" s="20"/>
      <c r="C21" s="11" t="s">
        <v>146</v>
      </c>
      <c r="D21" s="12">
        <v>7</v>
      </c>
      <c r="E21" s="12">
        <v>54</v>
      </c>
      <c r="F21" s="16">
        <f>IF(E21&gt;10,+ROUNDDOWN((E21)/10,0),1)</f>
        <v>5</v>
      </c>
      <c r="G21" s="16" t="s">
        <v>120</v>
      </c>
      <c r="H21" s="16">
        <f t="shared" si="5"/>
        <v>-2</v>
      </c>
      <c r="I21" s="31" t="s">
        <v>121</v>
      </c>
      <c r="J21" s="16" t="s">
        <v>115</v>
      </c>
      <c r="K21" s="32" t="str">
        <f t="shared" si="6"/>
        <v>饱和区</v>
      </c>
    </row>
    <row r="22" s="1" customFormat="1" ht="110.25" spans="1:11">
      <c r="A22" s="13"/>
      <c r="B22" s="17" t="s">
        <v>147</v>
      </c>
      <c r="C22" s="11" t="s">
        <v>148</v>
      </c>
      <c r="D22" s="16">
        <v>8</v>
      </c>
      <c r="E22" s="12">
        <v>2844</v>
      </c>
      <c r="F22" s="16">
        <f t="shared" ref="F22:F26" si="7">IF(E22&gt;800,2+ROUNDDOWN((E22-800)/400,0),2)</f>
        <v>7</v>
      </c>
      <c r="G22" s="16" t="s">
        <v>113</v>
      </c>
      <c r="H22" s="16">
        <f t="shared" si="5"/>
        <v>-1</v>
      </c>
      <c r="I22" s="31" t="s">
        <v>114</v>
      </c>
      <c r="J22" s="16" t="s">
        <v>115</v>
      </c>
      <c r="K22" s="32" t="str">
        <f t="shared" si="6"/>
        <v>饱和区</v>
      </c>
    </row>
    <row r="23" s="1" customFormat="1" ht="63" spans="1:11">
      <c r="A23" s="13"/>
      <c r="B23" s="17" t="s">
        <v>149</v>
      </c>
      <c r="C23" s="11" t="s">
        <v>150</v>
      </c>
      <c r="D23" s="16">
        <v>11</v>
      </c>
      <c r="E23" s="16">
        <v>122</v>
      </c>
      <c r="F23" s="16">
        <f>IF(E23&gt;10,+ROUNDDOWN((E23)/10,0),1)</f>
        <v>12</v>
      </c>
      <c r="G23" s="16" t="s">
        <v>120</v>
      </c>
      <c r="H23" s="16">
        <f t="shared" si="5"/>
        <v>1</v>
      </c>
      <c r="I23" s="31" t="s">
        <v>121</v>
      </c>
      <c r="J23" s="16" t="s">
        <v>115</v>
      </c>
      <c r="K23" s="32" t="str">
        <f t="shared" si="6"/>
        <v>发展区</v>
      </c>
    </row>
    <row r="24" s="1" customFormat="1" ht="63" spans="1:11">
      <c r="A24" s="13"/>
      <c r="B24" s="18"/>
      <c r="C24" s="11" t="s">
        <v>151</v>
      </c>
      <c r="D24" s="12">
        <v>5</v>
      </c>
      <c r="E24" s="16">
        <v>52</v>
      </c>
      <c r="F24" s="16">
        <f>IF(E24&gt;10,+ROUNDDOWN((E24)/10,0),1)</f>
        <v>5</v>
      </c>
      <c r="G24" s="16" t="s">
        <v>120</v>
      </c>
      <c r="H24" s="16">
        <f t="shared" si="5"/>
        <v>0</v>
      </c>
      <c r="I24" s="31" t="s">
        <v>121</v>
      </c>
      <c r="J24" s="16" t="s">
        <v>115</v>
      </c>
      <c r="K24" s="32" t="str">
        <f t="shared" si="6"/>
        <v>均衡区</v>
      </c>
    </row>
    <row r="25" s="1" customFormat="1" ht="110.25" spans="1:11">
      <c r="A25" s="13"/>
      <c r="B25" s="18"/>
      <c r="C25" s="11" t="s">
        <v>152</v>
      </c>
      <c r="D25" s="12">
        <v>4</v>
      </c>
      <c r="E25" s="16">
        <v>2525</v>
      </c>
      <c r="F25" s="16">
        <f t="shared" si="7"/>
        <v>6</v>
      </c>
      <c r="G25" s="16" t="s">
        <v>113</v>
      </c>
      <c r="H25" s="16">
        <f t="shared" si="5"/>
        <v>2</v>
      </c>
      <c r="I25" s="31" t="s">
        <v>114</v>
      </c>
      <c r="J25" s="16" t="s">
        <v>115</v>
      </c>
      <c r="K25" s="32" t="str">
        <f t="shared" si="6"/>
        <v>发展区</v>
      </c>
    </row>
    <row r="26" s="1" customFormat="1" ht="110.25" spans="1:11">
      <c r="A26" s="13"/>
      <c r="B26" s="15" t="s">
        <v>153</v>
      </c>
      <c r="C26" s="11" t="s">
        <v>154</v>
      </c>
      <c r="D26" s="12">
        <v>3</v>
      </c>
      <c r="E26" s="12">
        <v>543</v>
      </c>
      <c r="F26" s="16">
        <f t="shared" si="7"/>
        <v>2</v>
      </c>
      <c r="G26" s="16" t="s">
        <v>113</v>
      </c>
      <c r="H26" s="16">
        <f t="shared" si="5"/>
        <v>-1</v>
      </c>
      <c r="I26" s="31" t="s">
        <v>114</v>
      </c>
      <c r="J26" s="16" t="s">
        <v>115</v>
      </c>
      <c r="K26" s="32" t="str">
        <f t="shared" si="6"/>
        <v>饱和区</v>
      </c>
    </row>
    <row r="27" s="1" customFormat="1" ht="63" spans="1:11">
      <c r="A27" s="13"/>
      <c r="B27" s="15"/>
      <c r="C27" s="11" t="s">
        <v>155</v>
      </c>
      <c r="D27" s="12">
        <v>6</v>
      </c>
      <c r="E27" s="12">
        <v>68</v>
      </c>
      <c r="F27" s="16">
        <f>IF(E27&gt;10,+ROUNDDOWN((E27)/10,0),1)</f>
        <v>6</v>
      </c>
      <c r="G27" s="16" t="s">
        <v>120</v>
      </c>
      <c r="H27" s="16">
        <f t="shared" ref="H27:H31" si="8">F27-D27</f>
        <v>0</v>
      </c>
      <c r="I27" s="31" t="s">
        <v>121</v>
      </c>
      <c r="J27" s="16" t="s">
        <v>115</v>
      </c>
      <c r="K27" s="32" t="str">
        <f t="shared" si="6"/>
        <v>均衡区</v>
      </c>
    </row>
    <row r="28" s="1" customFormat="1" ht="63" spans="1:11">
      <c r="A28" s="13"/>
      <c r="B28" s="15" t="s">
        <v>156</v>
      </c>
      <c r="C28" s="11" t="s">
        <v>157</v>
      </c>
      <c r="D28" s="16">
        <v>14</v>
      </c>
      <c r="E28" s="12">
        <v>128</v>
      </c>
      <c r="F28" s="16">
        <f>IF(E28&gt;10,+ROUNDDOWN((E28)/10,0),1)</f>
        <v>12</v>
      </c>
      <c r="G28" s="16" t="s">
        <v>120</v>
      </c>
      <c r="H28" s="16">
        <f t="shared" si="8"/>
        <v>-2</v>
      </c>
      <c r="I28" s="31" t="s">
        <v>121</v>
      </c>
      <c r="J28" s="16" t="s">
        <v>115</v>
      </c>
      <c r="K28" s="32" t="str">
        <f t="shared" si="6"/>
        <v>饱和区</v>
      </c>
    </row>
    <row r="29" s="1" customFormat="1" ht="63" spans="1:11">
      <c r="A29" s="13"/>
      <c r="B29" s="17" t="s">
        <v>158</v>
      </c>
      <c r="C29" s="21" t="s">
        <v>159</v>
      </c>
      <c r="D29" s="22">
        <v>7</v>
      </c>
      <c r="E29" s="30">
        <v>71</v>
      </c>
      <c r="F29" s="16">
        <f>IF(E29&gt;10,+ROUNDDOWN((E29)/10,0),1)</f>
        <v>7</v>
      </c>
      <c r="G29" s="16" t="s">
        <v>120</v>
      </c>
      <c r="H29" s="16">
        <f t="shared" si="8"/>
        <v>0</v>
      </c>
      <c r="I29" s="31" t="s">
        <v>121</v>
      </c>
      <c r="J29" s="16" t="s">
        <v>115</v>
      </c>
      <c r="K29" s="32" t="str">
        <f t="shared" si="6"/>
        <v>均衡区</v>
      </c>
    </row>
    <row r="30" s="1" customFormat="1" ht="63" spans="1:11">
      <c r="A30" s="13"/>
      <c r="B30" s="15" t="s">
        <v>160</v>
      </c>
      <c r="C30" s="11" t="s">
        <v>161</v>
      </c>
      <c r="D30" s="16">
        <v>19</v>
      </c>
      <c r="E30" s="16">
        <v>196</v>
      </c>
      <c r="F30" s="16">
        <f>IF(E30&gt;10,+ROUNDDOWN((E30)/10,0),1)</f>
        <v>19</v>
      </c>
      <c r="G30" s="16" t="s">
        <v>120</v>
      </c>
      <c r="H30" s="16">
        <f t="shared" si="8"/>
        <v>0</v>
      </c>
      <c r="I30" s="31" t="s">
        <v>121</v>
      </c>
      <c r="J30" s="16" t="s">
        <v>115</v>
      </c>
      <c r="K30" s="32" t="str">
        <f t="shared" si="6"/>
        <v>均衡区</v>
      </c>
    </row>
    <row r="31" s="1" customFormat="1" ht="78.75" spans="1:11">
      <c r="A31" s="13"/>
      <c r="B31" s="23" t="s">
        <v>162</v>
      </c>
      <c r="C31" s="24" t="s">
        <v>163</v>
      </c>
      <c r="D31" s="25">
        <v>14</v>
      </c>
      <c r="E31" s="25">
        <v>148</v>
      </c>
      <c r="F31" s="16">
        <f>IF(E31&gt;10,+ROUNDDOWN((E31)/10,0),1)</f>
        <v>14</v>
      </c>
      <c r="G31" s="25" t="s">
        <v>120</v>
      </c>
      <c r="H31" s="25">
        <f t="shared" si="8"/>
        <v>0</v>
      </c>
      <c r="I31" s="31" t="s">
        <v>121</v>
      </c>
      <c r="J31" s="16" t="s">
        <v>115</v>
      </c>
      <c r="K31" s="32" t="str">
        <f t="shared" si="6"/>
        <v>均衡区</v>
      </c>
    </row>
    <row r="32" s="1" customFormat="1" ht="78.75" spans="1:11">
      <c r="A32" s="13"/>
      <c r="B32" s="26" t="s">
        <v>164</v>
      </c>
      <c r="C32" s="25" t="s">
        <v>165</v>
      </c>
      <c r="D32" s="25">
        <v>6</v>
      </c>
      <c r="E32" s="25" t="s">
        <v>166</v>
      </c>
      <c r="F32" s="16" t="s">
        <v>166</v>
      </c>
      <c r="G32" s="16" t="s">
        <v>167</v>
      </c>
      <c r="H32" s="16" t="s">
        <v>166</v>
      </c>
      <c r="I32" s="31" t="s">
        <v>168</v>
      </c>
      <c r="J32" s="16" t="s">
        <v>17</v>
      </c>
      <c r="K32" s="32" t="str">
        <f t="shared" si="6"/>
        <v>发展区</v>
      </c>
    </row>
    <row r="33" s="1" customFormat="1" ht="94.5" spans="1:11">
      <c r="A33" s="13"/>
      <c r="B33" s="27"/>
      <c r="C33" s="25" t="s">
        <v>169</v>
      </c>
      <c r="D33" s="25">
        <v>0</v>
      </c>
      <c r="E33" s="25" t="s">
        <v>166</v>
      </c>
      <c r="F33" s="16" t="s">
        <v>166</v>
      </c>
      <c r="G33" s="16" t="s">
        <v>167</v>
      </c>
      <c r="H33" s="16" t="s">
        <v>166</v>
      </c>
      <c r="I33" s="31" t="s">
        <v>170</v>
      </c>
      <c r="J33" s="16" t="s">
        <v>17</v>
      </c>
      <c r="K33" s="32" t="str">
        <f t="shared" si="6"/>
        <v>发展区</v>
      </c>
    </row>
    <row r="34" s="1" customFormat="1" ht="78.75" spans="1:11">
      <c r="A34" s="13"/>
      <c r="B34" s="27"/>
      <c r="C34" s="16" t="s">
        <v>171</v>
      </c>
      <c r="D34" s="16">
        <v>10</v>
      </c>
      <c r="E34" s="16" t="s">
        <v>166</v>
      </c>
      <c r="F34" s="16" t="s">
        <v>166</v>
      </c>
      <c r="G34" s="16" t="s">
        <v>167</v>
      </c>
      <c r="H34" s="16" t="s">
        <v>166</v>
      </c>
      <c r="I34" s="31" t="s">
        <v>172</v>
      </c>
      <c r="J34" s="16" t="s">
        <v>17</v>
      </c>
      <c r="K34" s="32" t="str">
        <f t="shared" si="6"/>
        <v>发展区</v>
      </c>
    </row>
    <row r="35" s="1" customFormat="1" ht="94.5" spans="1:11">
      <c r="A35" s="13"/>
      <c r="B35" s="27"/>
      <c r="C35" s="16" t="s">
        <v>173</v>
      </c>
      <c r="D35" s="16">
        <v>0</v>
      </c>
      <c r="E35" s="16" t="s">
        <v>166</v>
      </c>
      <c r="F35" s="16" t="s">
        <v>166</v>
      </c>
      <c r="G35" s="16" t="s">
        <v>167</v>
      </c>
      <c r="H35" s="16" t="s">
        <v>166</v>
      </c>
      <c r="I35" s="31" t="s">
        <v>174</v>
      </c>
      <c r="J35" s="16" t="s">
        <v>17</v>
      </c>
      <c r="K35" s="32" t="str">
        <f t="shared" si="6"/>
        <v>发展区</v>
      </c>
    </row>
    <row r="36" customFormat="1" ht="110.25" spans="1:11">
      <c r="A36" s="13"/>
      <c r="B36" s="27"/>
      <c r="C36" s="16" t="s">
        <v>175</v>
      </c>
      <c r="D36" s="16">
        <v>1</v>
      </c>
      <c r="E36" s="16" t="s">
        <v>166</v>
      </c>
      <c r="F36" s="16" t="s">
        <v>166</v>
      </c>
      <c r="G36" s="16" t="s">
        <v>167</v>
      </c>
      <c r="H36" s="16" t="s">
        <v>166</v>
      </c>
      <c r="I36" s="31" t="s">
        <v>176</v>
      </c>
      <c r="J36" s="16" t="s">
        <v>17</v>
      </c>
      <c r="K36" s="32" t="str">
        <f t="shared" si="6"/>
        <v>发展区</v>
      </c>
    </row>
    <row r="37" customFormat="1" ht="94.5" spans="1:11">
      <c r="A37" s="13"/>
      <c r="B37" s="27"/>
      <c r="C37" s="16" t="s">
        <v>177</v>
      </c>
      <c r="D37" s="16">
        <v>0</v>
      </c>
      <c r="E37" s="16" t="s">
        <v>166</v>
      </c>
      <c r="F37" s="16" t="s">
        <v>166</v>
      </c>
      <c r="G37" s="16" t="s">
        <v>167</v>
      </c>
      <c r="H37" s="16" t="s">
        <v>166</v>
      </c>
      <c r="I37" s="31" t="s">
        <v>178</v>
      </c>
      <c r="J37" s="16" t="s">
        <v>17</v>
      </c>
      <c r="K37" s="32" t="str">
        <f t="shared" si="6"/>
        <v>发展区</v>
      </c>
    </row>
    <row r="38" customFormat="1" ht="173.25" spans="1:11">
      <c r="A38" s="13"/>
      <c r="B38" s="27"/>
      <c r="C38" s="16" t="s">
        <v>179</v>
      </c>
      <c r="D38" s="16">
        <v>2</v>
      </c>
      <c r="E38" s="16" t="s">
        <v>166</v>
      </c>
      <c r="F38" s="16" t="s">
        <v>166</v>
      </c>
      <c r="G38" s="16" t="s">
        <v>167</v>
      </c>
      <c r="H38" s="16" t="s">
        <v>166</v>
      </c>
      <c r="I38" s="31" t="s">
        <v>180</v>
      </c>
      <c r="J38" s="16" t="s">
        <v>17</v>
      </c>
      <c r="K38" s="32" t="str">
        <f t="shared" si="6"/>
        <v>发展区</v>
      </c>
    </row>
    <row r="39" customFormat="1" ht="110.25" spans="1:11">
      <c r="A39" s="13"/>
      <c r="B39" s="27"/>
      <c r="C39" s="16" t="s">
        <v>181</v>
      </c>
      <c r="D39" s="16">
        <v>3</v>
      </c>
      <c r="E39" s="16" t="s">
        <v>166</v>
      </c>
      <c r="F39" s="16" t="s">
        <v>166</v>
      </c>
      <c r="G39" s="16" t="s">
        <v>167</v>
      </c>
      <c r="H39" s="16" t="s">
        <v>166</v>
      </c>
      <c r="I39" s="31" t="s">
        <v>182</v>
      </c>
      <c r="J39" s="16" t="s">
        <v>17</v>
      </c>
      <c r="K39" s="32" t="str">
        <f t="shared" si="6"/>
        <v>发展区</v>
      </c>
    </row>
    <row r="40" ht="48.75" customHeight="1" spans="1:11">
      <c r="A40" s="28" t="s">
        <v>183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2" spans="3:4">
      <c r="C42" s="4" t="s">
        <v>103</v>
      </c>
      <c r="D42" s="5">
        <f>SUM(D3:D39)</f>
        <v>226</v>
      </c>
    </row>
  </sheetData>
  <autoFilter ref="A1:K42">
    <extLst/>
  </autoFilter>
  <mergeCells count="12">
    <mergeCell ref="A1:K1"/>
    <mergeCell ref="A40:K40"/>
    <mergeCell ref="A3:A39"/>
    <mergeCell ref="B3:B4"/>
    <mergeCell ref="B5:B6"/>
    <mergeCell ref="B7:B9"/>
    <mergeCell ref="B10:B14"/>
    <mergeCell ref="B15:B17"/>
    <mergeCell ref="B20:B21"/>
    <mergeCell ref="B23:B25"/>
    <mergeCell ref="B26:B27"/>
    <mergeCell ref="B32:B39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农村网格</vt:lpstr>
      <vt:lpstr>城区网格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2006-10-18T08:30:00Z</dcterms:created>
  <cp:lastPrinted>2021-10-19T18:01:00Z</cp:lastPrinted>
  <dcterms:modified xsi:type="dcterms:W3CDTF">2026-04-30T12:09:56Z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2AF2A093239BAB0643FFF169E57951FC</vt:lpwstr>
  </property>
  <property fmtid="{D5CDD505-2E9C-101B-9397-08002B2CF9AE}" pid="3" name="KSOProductBuildVer">
    <vt:lpwstr>2052-11.8.2.12320</vt:lpwstr>
  </property>
</Properties>
</file>